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R:\Управление закупок\Закупочная документация\2026\Поставка постельного белья, постельных принадежностй и махроых изделий\"/>
    </mc:Choice>
  </mc:AlternateContent>
  <xr:revisionPtr revIDLastSave="0" documentId="13_ncr:1_{EB600F00-5551-4BB4-A216-0884A935B5ED}" xr6:coauthVersionLast="47" xr6:coauthVersionMax="47" xr10:uidLastSave="{00000000-0000-0000-0000-000000000000}"/>
  <bookViews>
    <workbookView xWindow="13515" yWindow="3900" windowWidth="23565" windowHeight="16515" xr2:uid="{00000000-000D-0000-FFFF-FFFF00000000}"/>
  </bookViews>
  <sheets>
    <sheet name="Лист1" sheetId="5" r:id="rId1"/>
  </sheets>
  <definedNames>
    <definedName name="_xlnm.Print_Area" localSheetId="0">Лист1!$B$1:$Y$51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5" l="1"/>
  <c r="G35" i="5" s="1"/>
  <c r="I35" i="5"/>
  <c r="AE35" i="5" s="1"/>
  <c r="AF35" i="5" s="1"/>
  <c r="M35" i="5"/>
  <c r="AH35" i="5" s="1"/>
  <c r="AI35" i="5" s="1"/>
  <c r="Q35" i="5"/>
  <c r="X35" i="5" s="1"/>
  <c r="U35" i="5" s="1"/>
  <c r="W35" i="5" s="1"/>
  <c r="R35" i="5"/>
  <c r="AD35" i="5"/>
  <c r="AG35" i="5"/>
  <c r="AJ35" i="5"/>
  <c r="E36" i="5"/>
  <c r="G36" i="5" s="1"/>
  <c r="I36" i="5"/>
  <c r="AE36" i="5" s="1"/>
  <c r="AF36" i="5" s="1"/>
  <c r="M36" i="5"/>
  <c r="AH36" i="5" s="1"/>
  <c r="AI36" i="5" s="1"/>
  <c r="Q36" i="5"/>
  <c r="X36" i="5" s="1"/>
  <c r="U36" i="5" s="1"/>
  <c r="W36" i="5" s="1"/>
  <c r="R36" i="5"/>
  <c r="AD36" i="5"/>
  <c r="AG36" i="5"/>
  <c r="AJ36" i="5"/>
  <c r="E37" i="5"/>
  <c r="G37" i="5" s="1"/>
  <c r="I37" i="5"/>
  <c r="AE37" i="5" s="1"/>
  <c r="AF37" i="5" s="1"/>
  <c r="M37" i="5"/>
  <c r="AH37" i="5" s="1"/>
  <c r="AI37" i="5" s="1"/>
  <c r="Q37" i="5"/>
  <c r="X37" i="5" s="1"/>
  <c r="U37" i="5" s="1"/>
  <c r="W37" i="5" s="1"/>
  <c r="R37" i="5"/>
  <c r="AD37" i="5"/>
  <c r="AG37" i="5"/>
  <c r="AJ37" i="5"/>
  <c r="AD33" i="5"/>
  <c r="AG33" i="5"/>
  <c r="AJ33" i="5"/>
  <c r="AD34" i="5"/>
  <c r="AG34" i="5"/>
  <c r="AJ34" i="5"/>
  <c r="E33" i="5"/>
  <c r="AB33" i="5" s="1"/>
  <c r="AC33" i="5" s="1"/>
  <c r="I33" i="5"/>
  <c r="AE33" i="5" s="1"/>
  <c r="AF33" i="5" s="1"/>
  <c r="M33" i="5"/>
  <c r="O33" i="5" s="1"/>
  <c r="Q33" i="5"/>
  <c r="X33" i="5" s="1"/>
  <c r="U33" i="5" s="1"/>
  <c r="W33" i="5" s="1"/>
  <c r="R33" i="5"/>
  <c r="E34" i="5"/>
  <c r="AB34" i="5" s="1"/>
  <c r="AC34" i="5" s="1"/>
  <c r="I34" i="5"/>
  <c r="AE34" i="5" s="1"/>
  <c r="AF34" i="5" s="1"/>
  <c r="M34" i="5"/>
  <c r="AH34" i="5" s="1"/>
  <c r="AI34" i="5" s="1"/>
  <c r="Q34" i="5"/>
  <c r="X34" i="5" s="1"/>
  <c r="U34" i="5" s="1"/>
  <c r="W34" i="5" s="1"/>
  <c r="R34" i="5"/>
  <c r="O34" i="5" l="1"/>
  <c r="O36" i="5"/>
  <c r="O35" i="5"/>
  <c r="K36" i="5"/>
  <c r="K34" i="5"/>
  <c r="G34" i="5"/>
  <c r="K35" i="5"/>
  <c r="G33" i="5"/>
  <c r="AH33" i="5"/>
  <c r="AI33" i="5" s="1"/>
  <c r="K37" i="5"/>
  <c r="AB35" i="5"/>
  <c r="AC35" i="5" s="1"/>
  <c r="O37" i="5"/>
  <c r="AB37" i="5"/>
  <c r="AC37" i="5" s="1"/>
  <c r="AB36" i="5"/>
  <c r="AC36" i="5" s="1"/>
  <c r="K33" i="5"/>
  <c r="E10" i="5"/>
  <c r="G10" i="5" s="1"/>
  <c r="I10" i="5"/>
  <c r="AE10" i="5" s="1"/>
  <c r="AF10" i="5" s="1"/>
  <c r="M10" i="5"/>
  <c r="O10" i="5" s="1"/>
  <c r="Q10" i="5"/>
  <c r="X10" i="5" s="1"/>
  <c r="U10" i="5" s="1"/>
  <c r="W10" i="5" s="1"/>
  <c r="R10" i="5"/>
  <c r="AD10" i="5"/>
  <c r="AG10" i="5"/>
  <c r="AJ10" i="5"/>
  <c r="E11" i="5"/>
  <c r="G11" i="5" s="1"/>
  <c r="I11" i="5"/>
  <c r="M11" i="5"/>
  <c r="Q11" i="5"/>
  <c r="X11" i="5" s="1"/>
  <c r="U11" i="5" s="1"/>
  <c r="W11" i="5" s="1"/>
  <c r="R11" i="5"/>
  <c r="AD11" i="5"/>
  <c r="AG11" i="5"/>
  <c r="AJ11" i="5"/>
  <c r="E12" i="5"/>
  <c r="G12" i="5" s="1"/>
  <c r="I12" i="5"/>
  <c r="M12" i="5"/>
  <c r="Q12" i="5"/>
  <c r="X12" i="5" s="1"/>
  <c r="U12" i="5" s="1"/>
  <c r="W12" i="5" s="1"/>
  <c r="R12" i="5"/>
  <c r="AD12" i="5"/>
  <c r="AG12" i="5"/>
  <c r="AJ12" i="5"/>
  <c r="E13" i="5"/>
  <c r="G13" i="5" s="1"/>
  <c r="I13" i="5"/>
  <c r="M13" i="5"/>
  <c r="Q13" i="5"/>
  <c r="X13" i="5" s="1"/>
  <c r="U13" i="5" s="1"/>
  <c r="W13" i="5" s="1"/>
  <c r="R13" i="5"/>
  <c r="AD13" i="5"/>
  <c r="AG13" i="5"/>
  <c r="AJ13" i="5"/>
  <c r="E14" i="5"/>
  <c r="I14" i="5"/>
  <c r="M14" i="5"/>
  <c r="Q14" i="5"/>
  <c r="X14" i="5" s="1"/>
  <c r="U14" i="5" s="1"/>
  <c r="W14" i="5" s="1"/>
  <c r="R14" i="5"/>
  <c r="AD14" i="5"/>
  <c r="AG14" i="5"/>
  <c r="AJ14" i="5"/>
  <c r="E15" i="5"/>
  <c r="G15" i="5" s="1"/>
  <c r="I15" i="5"/>
  <c r="M15" i="5"/>
  <c r="Q15" i="5"/>
  <c r="X15" i="5" s="1"/>
  <c r="U15" i="5" s="1"/>
  <c r="W15" i="5" s="1"/>
  <c r="R15" i="5"/>
  <c r="AD15" i="5"/>
  <c r="AG15" i="5"/>
  <c r="AJ15" i="5"/>
  <c r="E16" i="5"/>
  <c r="G16" i="5" s="1"/>
  <c r="I16" i="5"/>
  <c r="M16" i="5"/>
  <c r="Q16" i="5"/>
  <c r="X16" i="5" s="1"/>
  <c r="U16" i="5" s="1"/>
  <c r="W16" i="5" s="1"/>
  <c r="R16" i="5"/>
  <c r="AD16" i="5"/>
  <c r="AG16" i="5"/>
  <c r="AJ16" i="5"/>
  <c r="E17" i="5"/>
  <c r="G17" i="5" s="1"/>
  <c r="I17" i="5"/>
  <c r="M17" i="5"/>
  <c r="Q17" i="5"/>
  <c r="X17" i="5" s="1"/>
  <c r="U17" i="5" s="1"/>
  <c r="W17" i="5" s="1"/>
  <c r="R17" i="5"/>
  <c r="AD17" i="5"/>
  <c r="AG17" i="5"/>
  <c r="AJ17" i="5"/>
  <c r="E18" i="5"/>
  <c r="I18" i="5"/>
  <c r="M18" i="5"/>
  <c r="Q18" i="5"/>
  <c r="X18" i="5" s="1"/>
  <c r="U18" i="5" s="1"/>
  <c r="W18" i="5" s="1"/>
  <c r="R18" i="5"/>
  <c r="AD18" i="5"/>
  <c r="AG18" i="5"/>
  <c r="AJ18" i="5"/>
  <c r="E19" i="5"/>
  <c r="G19" i="5" s="1"/>
  <c r="I19" i="5"/>
  <c r="M19" i="5"/>
  <c r="Q19" i="5"/>
  <c r="X19" i="5" s="1"/>
  <c r="U19" i="5" s="1"/>
  <c r="W19" i="5" s="1"/>
  <c r="R19" i="5"/>
  <c r="AD19" i="5"/>
  <c r="AG19" i="5"/>
  <c r="AJ19" i="5"/>
  <c r="E20" i="5"/>
  <c r="G20" i="5" s="1"/>
  <c r="I20" i="5"/>
  <c r="M20" i="5"/>
  <c r="Q20" i="5"/>
  <c r="X20" i="5" s="1"/>
  <c r="U20" i="5" s="1"/>
  <c r="W20" i="5" s="1"/>
  <c r="R20" i="5"/>
  <c r="AD20" i="5"/>
  <c r="AG20" i="5"/>
  <c r="AJ20" i="5"/>
  <c r="E21" i="5"/>
  <c r="G21" i="5" s="1"/>
  <c r="I21" i="5"/>
  <c r="M21" i="5"/>
  <c r="Q21" i="5"/>
  <c r="X21" i="5" s="1"/>
  <c r="U21" i="5" s="1"/>
  <c r="W21" i="5" s="1"/>
  <c r="R21" i="5"/>
  <c r="AD21" i="5"/>
  <c r="AG21" i="5"/>
  <c r="AJ21" i="5"/>
  <c r="E22" i="5"/>
  <c r="I22" i="5"/>
  <c r="M22" i="5"/>
  <c r="Q22" i="5"/>
  <c r="X22" i="5" s="1"/>
  <c r="U22" i="5" s="1"/>
  <c r="W22" i="5" s="1"/>
  <c r="R22" i="5"/>
  <c r="AD22" i="5"/>
  <c r="AG22" i="5"/>
  <c r="AJ22" i="5"/>
  <c r="E23" i="5"/>
  <c r="G23" i="5" s="1"/>
  <c r="I23" i="5"/>
  <c r="M23" i="5"/>
  <c r="Q23" i="5"/>
  <c r="X23" i="5" s="1"/>
  <c r="U23" i="5" s="1"/>
  <c r="W23" i="5" s="1"/>
  <c r="R23" i="5"/>
  <c r="AD23" i="5"/>
  <c r="AG23" i="5"/>
  <c r="AJ23" i="5"/>
  <c r="E24" i="5"/>
  <c r="G24" i="5" s="1"/>
  <c r="I24" i="5"/>
  <c r="M24" i="5"/>
  <c r="Q24" i="5"/>
  <c r="X24" i="5" s="1"/>
  <c r="U24" i="5" s="1"/>
  <c r="W24" i="5" s="1"/>
  <c r="R24" i="5"/>
  <c r="AD24" i="5"/>
  <c r="AG24" i="5"/>
  <c r="AJ24" i="5"/>
  <c r="E25" i="5"/>
  <c r="G25" i="5" s="1"/>
  <c r="I25" i="5"/>
  <c r="M25" i="5"/>
  <c r="Q25" i="5"/>
  <c r="X25" i="5" s="1"/>
  <c r="U25" i="5" s="1"/>
  <c r="W25" i="5" s="1"/>
  <c r="R25" i="5"/>
  <c r="AD25" i="5"/>
  <c r="AG25" i="5"/>
  <c r="AJ25" i="5"/>
  <c r="E26" i="5"/>
  <c r="I26" i="5"/>
  <c r="M26" i="5"/>
  <c r="Q26" i="5"/>
  <c r="X26" i="5" s="1"/>
  <c r="U26" i="5" s="1"/>
  <c r="W26" i="5" s="1"/>
  <c r="R26" i="5"/>
  <c r="AD26" i="5"/>
  <c r="AG26" i="5"/>
  <c r="AJ26" i="5"/>
  <c r="E27" i="5"/>
  <c r="G27" i="5" s="1"/>
  <c r="I27" i="5"/>
  <c r="M27" i="5"/>
  <c r="Q27" i="5"/>
  <c r="X27" i="5" s="1"/>
  <c r="U27" i="5" s="1"/>
  <c r="W27" i="5" s="1"/>
  <c r="R27" i="5"/>
  <c r="AD27" i="5"/>
  <c r="AG27" i="5"/>
  <c r="AJ27" i="5"/>
  <c r="E28" i="5"/>
  <c r="G28" i="5" s="1"/>
  <c r="I28" i="5"/>
  <c r="M28" i="5"/>
  <c r="Q28" i="5"/>
  <c r="X28" i="5" s="1"/>
  <c r="U28" i="5" s="1"/>
  <c r="W28" i="5" s="1"/>
  <c r="R28" i="5"/>
  <c r="AD28" i="5"/>
  <c r="AG28" i="5"/>
  <c r="AJ28" i="5"/>
  <c r="E29" i="5"/>
  <c r="G29" i="5" s="1"/>
  <c r="I29" i="5"/>
  <c r="M29" i="5"/>
  <c r="Q29" i="5"/>
  <c r="X29" i="5" s="1"/>
  <c r="U29" i="5" s="1"/>
  <c r="W29" i="5" s="1"/>
  <c r="R29" i="5"/>
  <c r="AD29" i="5"/>
  <c r="AG29" i="5"/>
  <c r="AJ29" i="5"/>
  <c r="E30" i="5"/>
  <c r="I30" i="5"/>
  <c r="M30" i="5"/>
  <c r="Q30" i="5"/>
  <c r="X30" i="5" s="1"/>
  <c r="U30" i="5" s="1"/>
  <c r="W30" i="5" s="1"/>
  <c r="R30" i="5"/>
  <c r="AD30" i="5"/>
  <c r="AG30" i="5"/>
  <c r="AJ30" i="5"/>
  <c r="E31" i="5"/>
  <c r="I31" i="5"/>
  <c r="K31" i="5" s="1"/>
  <c r="M31" i="5"/>
  <c r="O31" i="5" s="1"/>
  <c r="Q31" i="5"/>
  <c r="X31" i="5" s="1"/>
  <c r="U31" i="5" s="1"/>
  <c r="W31" i="5" s="1"/>
  <c r="R31" i="5"/>
  <c r="AD31" i="5"/>
  <c r="AG31" i="5"/>
  <c r="AJ31" i="5"/>
  <c r="E32" i="5"/>
  <c r="G32" i="5" s="1"/>
  <c r="I32" i="5"/>
  <c r="K32" i="5" s="1"/>
  <c r="M32" i="5"/>
  <c r="O32" i="5" s="1"/>
  <c r="Q32" i="5"/>
  <c r="X32" i="5" s="1"/>
  <c r="U32" i="5" s="1"/>
  <c r="W32" i="5" s="1"/>
  <c r="R32" i="5"/>
  <c r="AD32" i="5"/>
  <c r="AG32" i="5"/>
  <c r="AJ32" i="5"/>
  <c r="AB12" i="5" l="1"/>
  <c r="AC12" i="5" s="1"/>
  <c r="AH32" i="5"/>
  <c r="AI32" i="5" s="1"/>
  <c r="AB10" i="5"/>
  <c r="AC10" i="5" s="1"/>
  <c r="AB11" i="5"/>
  <c r="AC11" i="5" s="1"/>
  <c r="K10" i="5"/>
  <c r="AB32" i="5"/>
  <c r="AC32" i="5" s="1"/>
  <c r="AE32" i="5"/>
  <c r="AF32" i="5" s="1"/>
  <c r="AB28" i="5"/>
  <c r="AC28" i="5" s="1"/>
  <c r="AB21" i="5"/>
  <c r="AC21" i="5" s="1"/>
  <c r="AH31" i="5"/>
  <c r="AI31" i="5" s="1"/>
  <c r="AB27" i="5"/>
  <c r="AC27" i="5" s="1"/>
  <c r="AB17" i="5"/>
  <c r="AC17" i="5" s="1"/>
  <c r="AB24" i="5"/>
  <c r="AC24" i="5" s="1"/>
  <c r="AB15" i="5"/>
  <c r="AC15" i="5" s="1"/>
  <c r="AE31" i="5"/>
  <c r="AF31" i="5" s="1"/>
  <c r="AB29" i="5"/>
  <c r="AC29" i="5" s="1"/>
  <c r="AB23" i="5"/>
  <c r="AC23" i="5" s="1"/>
  <c r="AB20" i="5"/>
  <c r="AC20" i="5" s="1"/>
  <c r="AB13" i="5"/>
  <c r="AC13" i="5" s="1"/>
  <c r="AB25" i="5"/>
  <c r="AC25" i="5" s="1"/>
  <c r="AB19" i="5"/>
  <c r="AC19" i="5" s="1"/>
  <c r="AB16" i="5"/>
  <c r="AC16" i="5" s="1"/>
  <c r="G30" i="5"/>
  <c r="AB30" i="5"/>
  <c r="AC30" i="5" s="1"/>
  <c r="K27" i="5"/>
  <c r="AE27" i="5"/>
  <c r="AF27" i="5" s="1"/>
  <c r="G22" i="5"/>
  <c r="AB22" i="5"/>
  <c r="AC22" i="5" s="1"/>
  <c r="K19" i="5"/>
  <c r="AE19" i="5"/>
  <c r="AF19" i="5" s="1"/>
  <c r="G14" i="5"/>
  <c r="AB14" i="5"/>
  <c r="AC14" i="5" s="1"/>
  <c r="K11" i="5"/>
  <c r="AE11" i="5"/>
  <c r="AF11" i="5" s="1"/>
  <c r="G26" i="5"/>
  <c r="AB26" i="5"/>
  <c r="AC26" i="5" s="1"/>
  <c r="K23" i="5"/>
  <c r="AE23" i="5"/>
  <c r="AF23" i="5" s="1"/>
  <c r="G18" i="5"/>
  <c r="AB18" i="5"/>
  <c r="AC18" i="5" s="1"/>
  <c r="K15" i="5"/>
  <c r="AE15" i="5"/>
  <c r="AF15" i="5" s="1"/>
  <c r="G31" i="5"/>
  <c r="AB31" i="5"/>
  <c r="AC31" i="5" s="1"/>
  <c r="K28" i="5"/>
  <c r="AE28" i="5"/>
  <c r="AF28" i="5" s="1"/>
  <c r="K20" i="5"/>
  <c r="AE20" i="5"/>
  <c r="AF20" i="5" s="1"/>
  <c r="K30" i="5"/>
  <c r="AE30" i="5"/>
  <c r="AF30" i="5" s="1"/>
  <c r="K26" i="5"/>
  <c r="AE26" i="5"/>
  <c r="AF26" i="5" s="1"/>
  <c r="K22" i="5"/>
  <c r="AE22" i="5"/>
  <c r="AF22" i="5" s="1"/>
  <c r="K18" i="5"/>
  <c r="AE18" i="5"/>
  <c r="AF18" i="5" s="1"/>
  <c r="K14" i="5"/>
  <c r="AE14" i="5"/>
  <c r="AF14" i="5" s="1"/>
  <c r="K24" i="5"/>
  <c r="AE24" i="5"/>
  <c r="AF24" i="5" s="1"/>
  <c r="K16" i="5"/>
  <c r="AE16" i="5"/>
  <c r="AF16" i="5" s="1"/>
  <c r="K12" i="5"/>
  <c r="AE12" i="5"/>
  <c r="AF12" i="5" s="1"/>
  <c r="K29" i="5"/>
  <c r="AE29" i="5"/>
  <c r="AF29" i="5" s="1"/>
  <c r="K25" i="5"/>
  <c r="AE25" i="5"/>
  <c r="AF25" i="5" s="1"/>
  <c r="K21" i="5"/>
  <c r="AE21" i="5"/>
  <c r="AF21" i="5" s="1"/>
  <c r="K17" i="5"/>
  <c r="AE17" i="5"/>
  <c r="AF17" i="5" s="1"/>
  <c r="K13" i="5"/>
  <c r="AE13" i="5"/>
  <c r="AF13" i="5" s="1"/>
  <c r="O30" i="5"/>
  <c r="AH30" i="5"/>
  <c r="AI30" i="5" s="1"/>
  <c r="O29" i="5"/>
  <c r="AH29" i="5"/>
  <c r="AI29" i="5" s="1"/>
  <c r="O28" i="5"/>
  <c r="AH28" i="5"/>
  <c r="AI28" i="5" s="1"/>
  <c r="O27" i="5"/>
  <c r="AH27" i="5"/>
  <c r="AI27" i="5" s="1"/>
  <c r="O26" i="5"/>
  <c r="AH26" i="5"/>
  <c r="AI26" i="5" s="1"/>
  <c r="O25" i="5"/>
  <c r="AH25" i="5"/>
  <c r="AI25" i="5" s="1"/>
  <c r="O24" i="5"/>
  <c r="AH24" i="5"/>
  <c r="AI24" i="5" s="1"/>
  <c r="O23" i="5"/>
  <c r="AH23" i="5"/>
  <c r="AI23" i="5" s="1"/>
  <c r="O22" i="5"/>
  <c r="AH22" i="5"/>
  <c r="AI22" i="5" s="1"/>
  <c r="O21" i="5"/>
  <c r="AH21" i="5"/>
  <c r="AI21" i="5" s="1"/>
  <c r="O20" i="5"/>
  <c r="AH20" i="5"/>
  <c r="AI20" i="5" s="1"/>
  <c r="O19" i="5"/>
  <c r="AH19" i="5"/>
  <c r="AI19" i="5" s="1"/>
  <c r="O18" i="5"/>
  <c r="AH18" i="5"/>
  <c r="AI18" i="5" s="1"/>
  <c r="O17" i="5"/>
  <c r="AH17" i="5"/>
  <c r="AI17" i="5" s="1"/>
  <c r="O16" i="5"/>
  <c r="AH16" i="5"/>
  <c r="AI16" i="5" s="1"/>
  <c r="O15" i="5"/>
  <c r="AH15" i="5"/>
  <c r="AI15" i="5" s="1"/>
  <c r="O14" i="5"/>
  <c r="AH14" i="5"/>
  <c r="AI14" i="5" s="1"/>
  <c r="O13" i="5"/>
  <c r="AH13" i="5"/>
  <c r="AI13" i="5" s="1"/>
  <c r="O12" i="5"/>
  <c r="AH12" i="5"/>
  <c r="AI12" i="5" s="1"/>
  <c r="O11" i="5"/>
  <c r="AH11" i="5"/>
  <c r="AI11" i="5" s="1"/>
  <c r="AH10" i="5"/>
  <c r="AI10" i="5" s="1"/>
  <c r="M9" i="5" l="1"/>
  <c r="I9" i="5"/>
  <c r="E9" i="5"/>
  <c r="AJ9" i="5" l="1"/>
  <c r="AH9" i="5"/>
  <c r="AG9" i="5"/>
  <c r="AE9" i="5"/>
  <c r="AF9" i="5" s="1"/>
  <c r="I40" i="5" s="1"/>
  <c r="AD9" i="5"/>
  <c r="AF38" i="5" l="1"/>
  <c r="AD38" i="5"/>
  <c r="E41" i="5" s="1"/>
  <c r="AG38" i="5"/>
  <c r="I41" i="5" s="1"/>
  <c r="AJ38" i="5"/>
  <c r="M41" i="5" s="1"/>
  <c r="AH38" i="5"/>
  <c r="M38" i="5" s="1"/>
  <c r="AI9" i="5"/>
  <c r="I39" i="5"/>
  <c r="AE38" i="5"/>
  <c r="I38" i="5" s="1"/>
  <c r="R9" i="5"/>
  <c r="Q9" i="5"/>
  <c r="X9" i="5" s="1"/>
  <c r="O9" i="5"/>
  <c r="K9" i="5"/>
  <c r="M39" i="5" l="1"/>
  <c r="M40" i="5"/>
  <c r="AI38" i="5"/>
  <c r="G9" i="5"/>
  <c r="AB9" i="5"/>
  <c r="AB38" i="5" l="1"/>
  <c r="E38" i="5" s="1"/>
  <c r="AC9" i="5"/>
  <c r="E40" i="5" s="1"/>
  <c r="E39" i="5" l="1"/>
  <c r="AC38" i="5"/>
  <c r="X41" i="5"/>
  <c r="U9" i="5"/>
  <c r="W9" i="5" s="1"/>
  <c r="X40" i="5" s="1"/>
  <c r="X39" i="5" l="1"/>
  <c r="X38" i="5"/>
</calcChain>
</file>

<file path=xl/sharedStrings.xml><?xml version="1.0" encoding="utf-8"?>
<sst xmlns="http://schemas.openxmlformats.org/spreadsheetml/2006/main" count="266" uniqueCount="84">
  <si>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</si>
  <si>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</si>
  <si>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</si>
  <si>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</si>
  <si>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</si>
  <si>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</si>
  <si>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</si>
  <si>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</si>
  <si>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</si>
  <si>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</si>
  <si>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</si>
  <si>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</si>
  <si>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</si>
  <si>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</si>
  <si>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</si>
  <si>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</si>
  <si>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</si>
  <si>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</si>
  <si>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</si>
  <si>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</si>
  <si>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</si>
  <si>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</si>
  <si>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</si>
  <si>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</si>
  <si>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</si>
  <si>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</si>
  <si>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</si>
  <si>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</si>
  <si>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</si>
  <si>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</si>
  <si>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шт.</t>
  </si>
  <si>
    <t>Способ определения поставщика (подрядчика, исполнителя) - Запрос предложений</t>
  </si>
  <si>
    <t>Ф.И.О. и должность лица, получившего и составившего указанные сведения: Начальник управления</t>
  </si>
  <si>
    <t>Сумма НДС по ставке 22%, руб.</t>
  </si>
  <si>
    <t>О.В.Ткаченко</t>
  </si>
  <si>
    <t>Дата составления                                                                                                                   "12" января  2026 г.</t>
  </si>
  <si>
    <r>
      <t>Максимальное значение цены договора: 15 000 00</t>
    </r>
    <r>
      <rPr>
        <b/>
        <sz val="11"/>
        <color rgb="FF000000"/>
        <rFont val="Times New Roman"/>
        <family val="1"/>
        <charset val="204"/>
      </rPr>
      <t>0 (Пятнадцать миллионов</t>
    </r>
    <r>
      <rPr>
        <b/>
        <sz val="11"/>
        <color indexed="8"/>
        <rFont val="Times New Roman"/>
        <family val="1"/>
        <charset val="204"/>
      </rPr>
      <t>) рублей 00 копеек, в т.ч. НДС 22%</t>
    </r>
  </si>
  <si>
    <t>Одеяло</t>
  </si>
  <si>
    <t>Подушка</t>
  </si>
  <si>
    <t>Чехол для подушки</t>
  </si>
  <si>
    <t>Наматрасник</t>
  </si>
  <si>
    <t>Топпер</t>
  </si>
  <si>
    <t>Простыня</t>
  </si>
  <si>
    <t>Наволочка</t>
  </si>
  <si>
    <t>Пододеяльник</t>
  </si>
  <si>
    <t>Тапочки одноразовые</t>
  </si>
  <si>
    <t>Банный халат</t>
  </si>
  <si>
    <t>Полотенце банное</t>
  </si>
  <si>
    <t>Полотенце для лица и тела</t>
  </si>
  <si>
    <t>Полотенце для рук</t>
  </si>
  <si>
    <t>Коврик для ног</t>
  </si>
  <si>
    <t>Стеганое, наполнение: микроволокно, плотность: не менее 300 г/м2,стежка. Состав чехла: хлопок 100%, прямые углы, размер: 140х205 см</t>
  </si>
  <si>
    <t>Стеганое, наполнение: микроволокно, плотность: не менее 300 г/м2, стежка. состав чехла: хлопок 100%, прямые углы, размер: 200х205 см</t>
  </si>
  <si>
    <t>Размер 50х70 см, наполнение: микроволокно, плотность: не менее 800 г/м2, ткань: тик, хлопок 100%</t>
  </si>
  <si>
    <t>Стеганый, для подушки 50х70 см, на потайной молнии, перкаль, синтепон</t>
  </si>
  <si>
    <t>Стеганый, наполнение микроволокно плотность: не менее 100 г/м2, крепление резинками по углам, для матраса 80х200х25 см</t>
  </si>
  <si>
    <t>Стеганый, наполнение микроволокно плотность: не менее 100 г/м2, крепление резинками по углам, для матраса 160х200х25 см</t>
  </si>
  <si>
    <t>Стеганый, наполнение микроволокно плотность: не менее 100 г/м2, крепление резинками по углам, для матраса 180х200х25 см</t>
  </si>
  <si>
    <t>Наполнение полиуретан, ткань джерси 100% п/э, плотность: не менее 100 г/м2, непромокаемый слой, чехол на молнии, 160х200х2 см</t>
  </si>
  <si>
    <t>Размер 250х280 см, сатин 4040, цвет белый, полоса 1*1, плотность не менее 140 г/м2, ТС 250 (140*110); Бирка с логотипом заказчика</t>
  </si>
  <si>
    <t>Размер 150х220 см, сатин 4040, цвет белый, полоса 1*1, плотность не менее 140 г/м2, ТС 250 (140*110); Бирка с логотипом заказчика</t>
  </si>
  <si>
    <t>Размер 150х220 см, сатин 4040, цвет белый, полоса 3*3, плотность не менее 140 г/м2, ТС 250 (140*110); Бирка с логотипом заказчика</t>
  </si>
  <si>
    <t>Размер 210х220 см, сатин 4040, цвет белый, полоса 1*1, плотность не менее 140 г/м2, ТС 250 (140*110); Бирка с логотипом заказчика</t>
  </si>
  <si>
    <t>Размер 210х220 см, сатин 4040, цвет белый, полоса 3*3, плотность не менее 140 г/м2, ТС 250 (140*110); Бирка с логотипом заказчика</t>
  </si>
  <si>
    <t>Махровые открытые, одинарная подошва ЭВА 3 мм, окантовка, размер по согласованию, цвет белый. Количество в упаковке: не менее 250 шт.</t>
  </si>
  <si>
    <t>Махровый, 100% хлопок,воротник «шалька», размер по согласованию, цвет белый. Плотность не менее 400 г/м2</t>
  </si>
  <si>
    <t>Махровый 50х70 см, 100% хлопок, дизайн «ножки», плотность: не менее 650 г/м2, двойная крученая низкая петля, цвет белый. Бирка с логотипом заказчика</t>
  </si>
  <si>
    <t>Размер 250х280 см, сатин 4040, цвет белый, полоса 3*3, плотность не менее 140 г/м2, ТС 250 (140*110); Бирка с логотипом заказчика</t>
  </si>
  <si>
    <t>Размер 250х280 см, сатин гладкий 4040, цвет белый, плотность не менее 140 г/м2, ТС 250 (140*110); Бирка с логотипом заказчика</t>
  </si>
  <si>
    <t>Размер 270х280 см, сатин 4040, цвет белый, полоса 1*1, плотность не менее 140 г/м2, ТС 250 (140*110); Бирка с логотипом заказчика</t>
  </si>
  <si>
    <t>Размер 270х280 см, сатин 4040, цвет белый, полоса 3*3, плотность не менее 140 г/м2, ТС 250 (140*110); Бирка с логотипом заказчика</t>
  </si>
  <si>
    <t>Размер 270х280 см, сатин гладкий 4040, цвет белый, плотность не менее 140 г/м2, ТС 250 (140*110); Бирка с логотипом заказчика</t>
  </si>
  <si>
    <t>Размер 180х280 см, сатин 4040, цвет белый, полоса 1*1, плотность не менее 140 г/м2, ТС 250 (140*110); Бирка с логотипом заказчика</t>
  </si>
  <si>
    <t>Размер 180х280 см, сатин 4040, цвет белый, полоса 3*3, плотность не менее 140 г/м2, ТС 250 (140*110); Бирка с логотипом заказчика</t>
  </si>
  <si>
    <t>Размер 180х280 см, сатин гладкий 4040, цвет белый, плотность не менее 140 г/м2, ТС 250 (140*110); Бирка с логотипом заказчика</t>
  </si>
  <si>
    <t>Размер 52х74 см, сатин 4040, цвет белый, полоса 1*1, плотность не менее 140 г/м2, ТС 250 (140*110); Бирка с логотипом заказчика</t>
  </si>
  <si>
    <t>Размер 52х74 см, сатин 4040, цвет белый, полоса 3*3, плотность не менее 140 г/м2, ТС 250 (140*110); Бирка с логотипом заказчика</t>
  </si>
  <si>
    <t>Махровое 70х140 см, 100% хлопок, плотность: не менее 500 г/м2, двойная крученая низкая петля, цвет белый. Бирка с логотипом заказчика</t>
  </si>
  <si>
    <t>Махровое 50х100 см, 100% хлопок, плотность: не менее 500 г/м2, двойная крученая низкая петля, цвет белый. Бирка с логотипом заказчика</t>
  </si>
  <si>
    <t>Махровое 50х70 см, 100% хлопок, плотность: не менее 500 г/м2, двойная крученая низкая петля, цвет белый. Бирка с логотипом заказчика</t>
  </si>
  <si>
    <t>упак.</t>
  </si>
  <si>
    <t>Сумма цен единиц товаров (работ, услуг) составляет: 86 591,05 (Восемьдесят шесть тысяч пятьсот девяносто один) рубль 05 копеек, в т.ч. НДС 22%</t>
  </si>
  <si>
    <t>6 месяцев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</si>
  <si>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поставку постельного белья, постельных принадлежностей и махровых изделий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</si>
</sst>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/>
    <xf numFmtId="4" fontId="0" fillId="0" borderId="0" xfId="0" applyNumberFormat="1" applyAlignment="1">
      <alignment horizontal="left" vertical="top"/>
    </xf>
    <xf numFmtId="4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4" fontId="0" fillId="0" borderId="0" xfId="0" applyNumberFormat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4" fontId="1" fillId="0" borderId="2" xfId="0" applyNumberFormat="1" applyFont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3"/>
  <sheetViews>
    <sheetView tabSelected="1" zoomScale="70" zoomScaleNormal="70" zoomScaleSheetLayoutView="100" workbookViewId="0">
      <selection activeCell="B47" sqref="B47:Q47"/>
    </sheetView>
  </sheetViews>
  <sheetFormatPr defaultRowHeight="15" x14ac:dyDescent="0.25"/>
  <cols>
    <col min="1" max="1" width="4" style="43" customWidth="1"/>
    <col min="2" max="2" width="27.42578125" customWidth="1"/>
    <col min="3" max="3" width="35.7109375" customWidth="1"/>
    <col min="4" max="4" width="12.7109375" customWidth="1"/>
    <col min="5" max="7" width="12.140625" style="6" customWidth="1"/>
    <col min="8" max="8" width="12.7109375" style="6" customWidth="1"/>
    <col min="9" max="12" width="12.28515625" style="9" customWidth="1"/>
    <col min="13" max="16" width="12.7109375" style="9" customWidth="1"/>
    <col min="17" max="17" width="14.42578125" customWidth="1"/>
    <col min="18" max="18" width="16.28515625" customWidth="1"/>
    <col min="19" max="19" width="18.7109375" style="16" customWidth="1"/>
    <col min="20" max="23" width="17" style="11" customWidth="1"/>
    <col min="24" max="24" width="20.7109375" style="9" customWidth="1"/>
    <col min="25" max="25" width="21.85546875" customWidth="1"/>
    <col min="27" max="27" width="20.28515625" customWidth="1"/>
    <col min="28" max="28" width="14.7109375" hidden="1" customWidth="1"/>
    <col min="29" max="29" width="12.140625" hidden="1" customWidth="1"/>
    <col min="30" max="30" width="15.85546875" hidden="1" customWidth="1"/>
    <col min="31" max="31" width="11.85546875" hidden="1" customWidth="1"/>
    <col min="32" max="32" width="10.7109375" hidden="1" customWidth="1"/>
    <col min="33" max="33" width="13.42578125" hidden="1" customWidth="1"/>
    <col min="34" max="34" width="14.85546875" hidden="1" customWidth="1"/>
    <col min="35" max="35" width="10.5703125" hidden="1" customWidth="1"/>
    <col min="36" max="36" width="13.140625" hidden="1" customWidth="1"/>
    <col min="251" max="251" width="27.28515625" customWidth="1"/>
    <col min="252" max="252" width="24" customWidth="1"/>
    <col min="253" max="253" width="19.28515625" customWidth="1"/>
    <col min="254" max="259" width="15" customWidth="1"/>
    <col min="260" max="260" width="16.28515625" customWidth="1"/>
    <col min="261" max="261" width="21" customWidth="1"/>
    <col min="262" max="262" width="19.28515625" customWidth="1"/>
    <col min="263" max="263" width="21.7109375" customWidth="1"/>
    <col min="264" max="264" width="22" customWidth="1"/>
  </cols>
  <sheetData>
    <row r="1" spans="1:36" ht="48" customHeight="1" x14ac:dyDescent="0.25">
      <c r="B1" s="60" t="s">
        <v>83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 t="s">
        <v>28</v>
      </c>
      <c r="R1" s="60"/>
      <c r="S1" s="60"/>
      <c r="T1" s="30"/>
      <c r="U1" s="30"/>
      <c r="V1" s="60"/>
      <c r="W1" s="60"/>
      <c r="X1" s="60"/>
    </row>
    <row r="2" spans="1:36" ht="18.75" customHeight="1" x14ac:dyDescent="0.25">
      <c r="B2" s="1"/>
      <c r="C2" s="1"/>
      <c r="D2" s="1"/>
      <c r="E2" s="4"/>
      <c r="F2" s="4"/>
      <c r="G2" s="4"/>
      <c r="H2" s="4"/>
      <c r="I2" s="7"/>
      <c r="J2" s="7"/>
      <c r="K2" s="7"/>
      <c r="L2" s="7"/>
      <c r="M2" s="7"/>
      <c r="N2" s="7"/>
      <c r="O2" s="7"/>
      <c r="P2" s="7"/>
      <c r="Q2" s="1"/>
      <c r="R2" s="1"/>
      <c r="S2" s="15"/>
      <c r="T2" s="7"/>
      <c r="U2" s="7"/>
      <c r="V2" s="91"/>
      <c r="W2" s="91"/>
      <c r="X2" s="91"/>
    </row>
    <row r="3" spans="1:36" ht="36" customHeight="1" x14ac:dyDescent="0.25">
      <c r="B3" s="95"/>
      <c r="C3" s="96"/>
      <c r="D3" s="96"/>
      <c r="E3" s="96"/>
      <c r="F3" s="96"/>
      <c r="G3" s="96"/>
      <c r="H3" s="96"/>
      <c r="I3" s="96"/>
      <c r="J3" s="13"/>
      <c r="K3" s="13"/>
      <c r="L3" s="13"/>
      <c r="M3" s="10"/>
      <c r="N3" s="10"/>
      <c r="O3" s="10"/>
      <c r="P3" s="10"/>
      <c r="Q3" s="95" t="s">
        <v>31</v>
      </c>
      <c r="R3" s="96"/>
      <c r="S3" s="96"/>
      <c r="T3" s="96"/>
      <c r="U3" s="96"/>
      <c r="V3" s="96"/>
      <c r="W3" s="96"/>
      <c r="X3" s="96"/>
    </row>
    <row r="4" spans="1:36" ht="11.25" customHeight="1" x14ac:dyDescent="0.25">
      <c r="B4" s="1"/>
      <c r="C4" s="1"/>
      <c r="D4" s="1"/>
      <c r="E4" s="4"/>
      <c r="F4" s="4"/>
      <c r="G4" s="4"/>
      <c r="H4" s="4"/>
      <c r="I4" s="7"/>
      <c r="J4" s="7"/>
      <c r="K4" s="7"/>
      <c r="L4" s="7"/>
      <c r="M4" s="7"/>
      <c r="N4" s="7"/>
      <c r="O4" s="7"/>
      <c r="P4" s="7"/>
      <c r="Q4" s="1"/>
      <c r="R4" s="1"/>
      <c r="S4" s="15"/>
      <c r="T4" s="7"/>
      <c r="U4" s="7"/>
      <c r="V4" s="7"/>
      <c r="W4" s="7"/>
      <c r="X4" s="7"/>
    </row>
    <row r="5" spans="1:36" ht="15" customHeight="1" x14ac:dyDescent="0.25">
      <c r="B5" s="97" t="s">
        <v>11</v>
      </c>
      <c r="C5" s="97" t="s">
        <v>2</v>
      </c>
      <c r="D5" s="97" t="s">
        <v>3</v>
      </c>
      <c r="E5" s="87" t="s">
        <v>4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97" t="s">
        <v>19</v>
      </c>
      <c r="S5" s="92" t="s">
        <v>13</v>
      </c>
      <c r="T5" s="84" t="s">
        <v>10</v>
      </c>
      <c r="U5" s="84" t="s">
        <v>20</v>
      </c>
      <c r="V5" s="84" t="s">
        <v>16</v>
      </c>
      <c r="W5" s="84" t="s">
        <v>21</v>
      </c>
      <c r="X5" s="100" t="s">
        <v>17</v>
      </c>
      <c r="Y5" s="73" t="s">
        <v>18</v>
      </c>
    </row>
    <row r="6" spans="1:36" ht="32.25" customHeight="1" x14ac:dyDescent="0.25">
      <c r="B6" s="98"/>
      <c r="C6" s="98"/>
      <c r="D6" s="98"/>
      <c r="E6" s="82" t="s">
        <v>0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97" t="s">
        <v>29</v>
      </c>
      <c r="R6" s="98"/>
      <c r="S6" s="93"/>
      <c r="T6" s="85"/>
      <c r="U6" s="85"/>
      <c r="V6" s="85"/>
      <c r="W6" s="85"/>
      <c r="X6" s="100"/>
      <c r="Y6" s="74"/>
    </row>
    <row r="7" spans="1:36" ht="31.5" customHeight="1" x14ac:dyDescent="0.25">
      <c r="B7" s="98"/>
      <c r="C7" s="98"/>
      <c r="D7" s="98"/>
      <c r="E7" s="79" t="s">
        <v>5</v>
      </c>
      <c r="F7" s="80"/>
      <c r="G7" s="80"/>
      <c r="H7" s="81"/>
      <c r="I7" s="79" t="s">
        <v>6</v>
      </c>
      <c r="J7" s="80"/>
      <c r="K7" s="80"/>
      <c r="L7" s="81"/>
      <c r="M7" s="79" t="s">
        <v>7</v>
      </c>
      <c r="N7" s="80"/>
      <c r="O7" s="80"/>
      <c r="P7" s="81"/>
      <c r="Q7" s="98"/>
      <c r="R7" s="98"/>
      <c r="S7" s="93"/>
      <c r="T7" s="85"/>
      <c r="U7" s="85"/>
      <c r="V7" s="85"/>
      <c r="W7" s="85"/>
      <c r="X7" s="100"/>
      <c r="Y7" s="74"/>
      <c r="AB7" s="72" t="s">
        <v>5</v>
      </c>
      <c r="AC7" s="72"/>
      <c r="AD7" s="72"/>
      <c r="AE7" s="72" t="s">
        <v>6</v>
      </c>
      <c r="AF7" s="72"/>
      <c r="AG7" s="72"/>
      <c r="AH7" s="72" t="s">
        <v>7</v>
      </c>
      <c r="AI7" s="72"/>
      <c r="AJ7" s="72"/>
    </row>
    <row r="8" spans="1:36" ht="43.5" customHeight="1" x14ac:dyDescent="0.25">
      <c r="B8" s="98"/>
      <c r="C8" s="98"/>
      <c r="D8" s="99"/>
      <c r="E8" s="14" t="s">
        <v>20</v>
      </c>
      <c r="F8" s="14" t="s">
        <v>16</v>
      </c>
      <c r="G8" s="41" t="s">
        <v>21</v>
      </c>
      <c r="H8" s="51" t="s">
        <v>22</v>
      </c>
      <c r="I8" s="41" t="s">
        <v>20</v>
      </c>
      <c r="J8" s="41" t="s">
        <v>16</v>
      </c>
      <c r="K8" s="41" t="s">
        <v>21</v>
      </c>
      <c r="L8" s="51" t="s">
        <v>22</v>
      </c>
      <c r="M8" s="41" t="s">
        <v>20</v>
      </c>
      <c r="N8" s="41" t="s">
        <v>16</v>
      </c>
      <c r="O8" s="41" t="s">
        <v>21</v>
      </c>
      <c r="P8" s="51" t="s">
        <v>22</v>
      </c>
      <c r="Q8" s="99"/>
      <c r="R8" s="99"/>
      <c r="S8" s="94"/>
      <c r="T8" s="85"/>
      <c r="U8" s="86"/>
      <c r="V8" s="86"/>
      <c r="W8" s="86"/>
      <c r="X8" s="100"/>
      <c r="Y8" s="75"/>
      <c r="AB8" s="28" t="s">
        <v>26</v>
      </c>
      <c r="AC8" s="28" t="s">
        <v>27</v>
      </c>
      <c r="AD8" s="28" t="s">
        <v>15</v>
      </c>
      <c r="AE8" s="28" t="s">
        <v>26</v>
      </c>
      <c r="AF8" s="28" t="s">
        <v>27</v>
      </c>
      <c r="AG8" s="28" t="s">
        <v>15</v>
      </c>
      <c r="AH8" s="28" t="s">
        <v>26</v>
      </c>
      <c r="AI8" s="28" t="s">
        <v>27</v>
      </c>
      <c r="AJ8" s="28" t="s">
        <v>15</v>
      </c>
    </row>
    <row r="9" spans="1:36" ht="46.5" customHeight="1" x14ac:dyDescent="0.25">
      <c r="A9" s="43">
        <v>1</v>
      </c>
      <c r="B9" s="57" t="s">
        <v>37</v>
      </c>
      <c r="C9" s="56" t="s">
        <v>51</v>
      </c>
      <c r="D9" s="55" t="s">
        <v>30</v>
      </c>
      <c r="E9" s="5">
        <f>H9/(100+F9)*100</f>
        <v>2852.4590163934427</v>
      </c>
      <c r="F9" s="40">
        <v>22</v>
      </c>
      <c r="G9" s="5">
        <f>E9/100*F9</f>
        <v>627.54098360655735</v>
      </c>
      <c r="H9" s="52">
        <v>3480</v>
      </c>
      <c r="I9" s="5">
        <f>L9/(100+J9)*100</f>
        <v>3237.7049180327867</v>
      </c>
      <c r="J9" s="40">
        <v>22</v>
      </c>
      <c r="K9" s="5">
        <f>I9/100*J9</f>
        <v>712.29508196721304</v>
      </c>
      <c r="L9" s="52">
        <v>3950</v>
      </c>
      <c r="M9" s="5">
        <f>P9/(100+N9)*100</f>
        <v>3229.5081967213114</v>
      </c>
      <c r="N9" s="40">
        <v>22</v>
      </c>
      <c r="O9" s="54">
        <f>M9/100*N9</f>
        <v>710.49180327868851</v>
      </c>
      <c r="P9" s="52">
        <v>3940</v>
      </c>
      <c r="Q9" s="42">
        <f>ROUND((H9+L9+P9)/3,2)</f>
        <v>3790</v>
      </c>
      <c r="R9" s="12">
        <f>MAX(H9,L9,P9)/MIN(H9,L9,P9)*100-100</f>
        <v>13.505747126436773</v>
      </c>
      <c r="S9" s="48" t="s">
        <v>14</v>
      </c>
      <c r="T9" s="47">
        <v>1</v>
      </c>
      <c r="U9" s="49">
        <f t="shared" ref="U9" si="0">X9/(100+V9)*100</f>
        <v>3106.5573770491801</v>
      </c>
      <c r="V9" s="40">
        <v>22</v>
      </c>
      <c r="W9" s="17">
        <f>U9/100*V9</f>
        <v>683.44262295081967</v>
      </c>
      <c r="X9" s="39">
        <f>ROUND(Q9*$T9,2)</f>
        <v>3790</v>
      </c>
      <c r="Y9" s="5" t="s">
        <v>8</v>
      </c>
      <c r="AB9" s="29">
        <f>E9*T9</f>
        <v>2852.4590163934427</v>
      </c>
      <c r="AC9" s="29">
        <f>AB9/100*F9</f>
        <v>627.54098360655735</v>
      </c>
      <c r="AD9" s="29">
        <f>H9*T9</f>
        <v>3480</v>
      </c>
      <c r="AE9" s="29">
        <f>I9*T9</f>
        <v>3237.7049180327867</v>
      </c>
      <c r="AF9" s="29">
        <f>AE9/100*J9</f>
        <v>712.29508196721304</v>
      </c>
      <c r="AG9" s="29">
        <f>L9*T9</f>
        <v>3950</v>
      </c>
      <c r="AH9" s="29">
        <f>M9*T9</f>
        <v>3229.5081967213114</v>
      </c>
      <c r="AI9" s="29">
        <f>AH9/100*N9</f>
        <v>710.49180327868851</v>
      </c>
      <c r="AJ9" s="29">
        <f>P9*T9</f>
        <v>3940</v>
      </c>
    </row>
    <row r="10" spans="1:36" ht="46.5" customHeight="1" x14ac:dyDescent="0.25">
      <c r="A10" s="43">
        <v>2</v>
      </c>
      <c r="B10" s="57" t="s">
        <v>37</v>
      </c>
      <c r="C10" s="56" t="s">
        <v>52</v>
      </c>
      <c r="D10" s="55" t="s">
        <v>30</v>
      </c>
      <c r="E10" s="5">
        <f t="shared" ref="E10:E32" si="1">H10/(100+F10)*100</f>
        <v>3754.0983606557375</v>
      </c>
      <c r="F10" s="40">
        <v>22</v>
      </c>
      <c r="G10" s="5">
        <f t="shared" ref="G10:G32" si="2">E10/100*F10</f>
        <v>825.90163934426232</v>
      </c>
      <c r="H10" s="52">
        <v>4580</v>
      </c>
      <c r="I10" s="5">
        <f t="shared" ref="I10:I32" si="3">L10/(100+J10)*100</f>
        <v>3790.9836065573772</v>
      </c>
      <c r="J10" s="40">
        <v>22</v>
      </c>
      <c r="K10" s="5">
        <f t="shared" ref="K10:K32" si="4">I10/100*J10</f>
        <v>834.01639344262298</v>
      </c>
      <c r="L10" s="52">
        <v>4625</v>
      </c>
      <c r="M10" s="5">
        <f t="shared" ref="M10:M32" si="5">P10/(100+N10)*100</f>
        <v>3918.032786885246</v>
      </c>
      <c r="N10" s="40">
        <v>22</v>
      </c>
      <c r="O10" s="54">
        <f t="shared" ref="O10:O32" si="6">M10/100*N10</f>
        <v>861.96721311475403</v>
      </c>
      <c r="P10" s="52">
        <v>4780</v>
      </c>
      <c r="Q10" s="42">
        <f t="shared" ref="Q10:Q32" si="7">ROUND((H10+L10+P10)/3,2)</f>
        <v>4661.67</v>
      </c>
      <c r="R10" s="12">
        <f t="shared" ref="R10:R32" si="8">MAX(H10,L10,P10)/MIN(H10,L10,P10)*100-100</f>
        <v>4.3668122270742487</v>
      </c>
      <c r="S10" s="48" t="s">
        <v>14</v>
      </c>
      <c r="T10" s="47">
        <v>1</v>
      </c>
      <c r="U10" s="49">
        <f t="shared" ref="U10:U32" si="9">X10/(100+V10)*100</f>
        <v>3821.0409836065573</v>
      </c>
      <c r="V10" s="40">
        <v>22</v>
      </c>
      <c r="W10" s="17">
        <f t="shared" ref="W10:W32" si="10">U10/100*V10</f>
        <v>840.62901639344261</v>
      </c>
      <c r="X10" s="39">
        <f t="shared" ref="X10:X32" si="11">ROUND(Q10*$T10,2)</f>
        <v>4661.67</v>
      </c>
      <c r="Y10" s="5" t="s">
        <v>8</v>
      </c>
      <c r="AB10" s="29">
        <f t="shared" ref="AB10:AB32" si="12">E10*T10</f>
        <v>3754.0983606557375</v>
      </c>
      <c r="AC10" s="29">
        <f t="shared" ref="AC10:AC32" si="13">AB10/100*F10</f>
        <v>825.90163934426232</v>
      </c>
      <c r="AD10" s="29">
        <f t="shared" ref="AD10:AD32" si="14">H10*T10</f>
        <v>4580</v>
      </c>
      <c r="AE10" s="29">
        <f t="shared" ref="AE10:AE32" si="15">I10*T10</f>
        <v>3790.9836065573772</v>
      </c>
      <c r="AF10" s="29">
        <f t="shared" ref="AF10:AF32" si="16">AE10/100*J10</f>
        <v>834.01639344262298</v>
      </c>
      <c r="AG10" s="29">
        <f t="shared" ref="AG10:AG32" si="17">L10*T10</f>
        <v>4625</v>
      </c>
      <c r="AH10" s="29">
        <f t="shared" ref="AH10:AH32" si="18">M10*T10</f>
        <v>3918.032786885246</v>
      </c>
      <c r="AI10" s="29">
        <f t="shared" ref="AI10:AI32" si="19">AH10/100*N10</f>
        <v>861.96721311475403</v>
      </c>
      <c r="AJ10" s="29">
        <f t="shared" ref="AJ10:AJ32" si="20">P10*T10</f>
        <v>4780</v>
      </c>
    </row>
    <row r="11" spans="1:36" ht="46.5" customHeight="1" x14ac:dyDescent="0.25">
      <c r="A11" s="43">
        <v>3</v>
      </c>
      <c r="B11" s="57" t="s">
        <v>38</v>
      </c>
      <c r="C11" s="56" t="s">
        <v>53</v>
      </c>
      <c r="D11" s="55" t="s">
        <v>30</v>
      </c>
      <c r="E11" s="5">
        <f t="shared" si="1"/>
        <v>954.91803278688519</v>
      </c>
      <c r="F11" s="40">
        <v>22</v>
      </c>
      <c r="G11" s="5">
        <f t="shared" si="2"/>
        <v>210.08196721311475</v>
      </c>
      <c r="H11" s="52">
        <v>1165</v>
      </c>
      <c r="I11" s="5">
        <f t="shared" si="3"/>
        <v>983.60655737704917</v>
      </c>
      <c r="J11" s="40">
        <v>22</v>
      </c>
      <c r="K11" s="5">
        <f t="shared" si="4"/>
        <v>216.39344262295083</v>
      </c>
      <c r="L11" s="52">
        <v>1200</v>
      </c>
      <c r="M11" s="5">
        <f t="shared" si="5"/>
        <v>991.80327868852453</v>
      </c>
      <c r="N11" s="40">
        <v>22</v>
      </c>
      <c r="O11" s="54">
        <f t="shared" si="6"/>
        <v>218.19672131147539</v>
      </c>
      <c r="P11" s="52">
        <v>1210</v>
      </c>
      <c r="Q11" s="42">
        <f t="shared" si="7"/>
        <v>1191.67</v>
      </c>
      <c r="R11" s="12">
        <f t="shared" si="8"/>
        <v>3.8626609442059987</v>
      </c>
      <c r="S11" s="48" t="s">
        <v>14</v>
      </c>
      <c r="T11" s="47">
        <v>1</v>
      </c>
      <c r="U11" s="49">
        <f t="shared" si="9"/>
        <v>976.77868852459028</v>
      </c>
      <c r="V11" s="40">
        <v>22</v>
      </c>
      <c r="W11" s="17">
        <f t="shared" si="10"/>
        <v>214.89131147540985</v>
      </c>
      <c r="X11" s="39">
        <f t="shared" si="11"/>
        <v>1191.67</v>
      </c>
      <c r="Y11" s="5" t="s">
        <v>8</v>
      </c>
      <c r="AB11" s="29">
        <f t="shared" si="12"/>
        <v>954.91803278688519</v>
      </c>
      <c r="AC11" s="29">
        <f t="shared" si="13"/>
        <v>210.08196721311475</v>
      </c>
      <c r="AD11" s="29">
        <f t="shared" si="14"/>
        <v>1165</v>
      </c>
      <c r="AE11" s="29">
        <f t="shared" si="15"/>
        <v>983.60655737704917</v>
      </c>
      <c r="AF11" s="29">
        <f t="shared" si="16"/>
        <v>216.39344262295083</v>
      </c>
      <c r="AG11" s="29">
        <f t="shared" si="17"/>
        <v>1200</v>
      </c>
      <c r="AH11" s="29">
        <f t="shared" si="18"/>
        <v>991.80327868852453</v>
      </c>
      <c r="AI11" s="29">
        <f t="shared" si="19"/>
        <v>218.19672131147539</v>
      </c>
      <c r="AJ11" s="29">
        <f t="shared" si="20"/>
        <v>1210</v>
      </c>
    </row>
    <row r="12" spans="1:36" ht="46.5" customHeight="1" x14ac:dyDescent="0.25">
      <c r="A12" s="43">
        <v>4</v>
      </c>
      <c r="B12" s="57" t="s">
        <v>39</v>
      </c>
      <c r="C12" s="56" t="s">
        <v>54</v>
      </c>
      <c r="D12" s="55" t="s">
        <v>30</v>
      </c>
      <c r="E12" s="5">
        <f t="shared" si="1"/>
        <v>307.37704918032784</v>
      </c>
      <c r="F12" s="40">
        <v>22</v>
      </c>
      <c r="G12" s="5">
        <f t="shared" si="2"/>
        <v>67.622950819672127</v>
      </c>
      <c r="H12" s="52">
        <v>375</v>
      </c>
      <c r="I12" s="5">
        <f t="shared" si="3"/>
        <v>311.47540983606558</v>
      </c>
      <c r="J12" s="40">
        <v>22</v>
      </c>
      <c r="K12" s="5">
        <f t="shared" si="4"/>
        <v>68.52459016393442</v>
      </c>
      <c r="L12" s="52">
        <v>380</v>
      </c>
      <c r="M12" s="5">
        <f t="shared" si="5"/>
        <v>315.57377049180326</v>
      </c>
      <c r="N12" s="40">
        <v>22</v>
      </c>
      <c r="O12" s="54">
        <f t="shared" si="6"/>
        <v>69.426229508196712</v>
      </c>
      <c r="P12" s="52">
        <v>385</v>
      </c>
      <c r="Q12" s="42">
        <f t="shared" si="7"/>
        <v>380</v>
      </c>
      <c r="R12" s="12">
        <f t="shared" si="8"/>
        <v>2.6666666666666572</v>
      </c>
      <c r="S12" s="48" t="s">
        <v>14</v>
      </c>
      <c r="T12" s="47">
        <v>1</v>
      </c>
      <c r="U12" s="49">
        <f t="shared" si="9"/>
        <v>311.47540983606558</v>
      </c>
      <c r="V12" s="40">
        <v>22</v>
      </c>
      <c r="W12" s="17">
        <f t="shared" si="10"/>
        <v>68.52459016393442</v>
      </c>
      <c r="X12" s="39">
        <f t="shared" si="11"/>
        <v>380</v>
      </c>
      <c r="Y12" s="5" t="s">
        <v>8</v>
      </c>
      <c r="AB12" s="29">
        <f t="shared" si="12"/>
        <v>307.37704918032784</v>
      </c>
      <c r="AC12" s="29">
        <f t="shared" si="13"/>
        <v>67.622950819672127</v>
      </c>
      <c r="AD12" s="29">
        <f t="shared" si="14"/>
        <v>375</v>
      </c>
      <c r="AE12" s="29">
        <f t="shared" si="15"/>
        <v>311.47540983606558</v>
      </c>
      <c r="AF12" s="29">
        <f t="shared" si="16"/>
        <v>68.52459016393442</v>
      </c>
      <c r="AG12" s="29">
        <f t="shared" si="17"/>
        <v>380</v>
      </c>
      <c r="AH12" s="29">
        <f t="shared" si="18"/>
        <v>315.57377049180326</v>
      </c>
      <c r="AI12" s="29">
        <f t="shared" si="19"/>
        <v>69.426229508196712</v>
      </c>
      <c r="AJ12" s="29">
        <f t="shared" si="20"/>
        <v>385</v>
      </c>
    </row>
    <row r="13" spans="1:36" ht="54.75" customHeight="1" x14ac:dyDescent="0.25">
      <c r="A13" s="43">
        <v>5</v>
      </c>
      <c r="B13" s="57" t="s">
        <v>40</v>
      </c>
      <c r="C13" s="56" t="s">
        <v>55</v>
      </c>
      <c r="D13" s="55" t="s">
        <v>30</v>
      </c>
      <c r="E13" s="5">
        <f t="shared" si="1"/>
        <v>983.60655737704917</v>
      </c>
      <c r="F13" s="40">
        <v>22</v>
      </c>
      <c r="G13" s="5">
        <f t="shared" si="2"/>
        <v>216.39344262295083</v>
      </c>
      <c r="H13" s="52">
        <v>1200</v>
      </c>
      <c r="I13" s="5">
        <f t="shared" si="3"/>
        <v>1052.4590163934427</v>
      </c>
      <c r="J13" s="40">
        <v>22</v>
      </c>
      <c r="K13" s="5">
        <f t="shared" si="4"/>
        <v>231.5409836065574</v>
      </c>
      <c r="L13" s="52">
        <v>1284</v>
      </c>
      <c r="M13" s="5">
        <f t="shared" si="5"/>
        <v>1040.983606557377</v>
      </c>
      <c r="N13" s="40">
        <v>22</v>
      </c>
      <c r="O13" s="54">
        <f t="shared" si="6"/>
        <v>229.01639344262296</v>
      </c>
      <c r="P13" s="52">
        <v>1270</v>
      </c>
      <c r="Q13" s="42">
        <f t="shared" si="7"/>
        <v>1251.33</v>
      </c>
      <c r="R13" s="12">
        <f t="shared" si="8"/>
        <v>7</v>
      </c>
      <c r="S13" s="48" t="s">
        <v>14</v>
      </c>
      <c r="T13" s="47">
        <v>1</v>
      </c>
      <c r="U13" s="49">
        <f t="shared" si="9"/>
        <v>1025.6803278688524</v>
      </c>
      <c r="V13" s="40">
        <v>22</v>
      </c>
      <c r="W13" s="17">
        <f t="shared" si="10"/>
        <v>225.64967213114753</v>
      </c>
      <c r="X13" s="39">
        <f t="shared" si="11"/>
        <v>1251.33</v>
      </c>
      <c r="Y13" s="5" t="s">
        <v>8</v>
      </c>
      <c r="AB13" s="29">
        <f t="shared" si="12"/>
        <v>983.60655737704917</v>
      </c>
      <c r="AC13" s="29">
        <f t="shared" si="13"/>
        <v>216.39344262295083</v>
      </c>
      <c r="AD13" s="29">
        <f t="shared" si="14"/>
        <v>1200</v>
      </c>
      <c r="AE13" s="29">
        <f t="shared" si="15"/>
        <v>1052.4590163934427</v>
      </c>
      <c r="AF13" s="29">
        <f t="shared" si="16"/>
        <v>231.5409836065574</v>
      </c>
      <c r="AG13" s="29">
        <f t="shared" si="17"/>
        <v>1284</v>
      </c>
      <c r="AH13" s="29">
        <f t="shared" si="18"/>
        <v>1040.983606557377</v>
      </c>
      <c r="AI13" s="29">
        <f t="shared" si="19"/>
        <v>229.01639344262296</v>
      </c>
      <c r="AJ13" s="29">
        <f t="shared" si="20"/>
        <v>1270</v>
      </c>
    </row>
    <row r="14" spans="1:36" ht="53.25" customHeight="1" x14ac:dyDescent="0.25">
      <c r="A14" s="43">
        <v>6</v>
      </c>
      <c r="B14" s="57" t="s">
        <v>40</v>
      </c>
      <c r="C14" s="56" t="s">
        <v>56</v>
      </c>
      <c r="D14" s="55" t="s">
        <v>30</v>
      </c>
      <c r="E14" s="5">
        <f t="shared" si="1"/>
        <v>1622.9508196721313</v>
      </c>
      <c r="F14" s="40">
        <v>22</v>
      </c>
      <c r="G14" s="5">
        <f t="shared" si="2"/>
        <v>357.04918032786884</v>
      </c>
      <c r="H14" s="52">
        <v>1980</v>
      </c>
      <c r="I14" s="5">
        <f t="shared" si="3"/>
        <v>1737.704918032787</v>
      </c>
      <c r="J14" s="40">
        <v>22</v>
      </c>
      <c r="K14" s="5">
        <f t="shared" si="4"/>
        <v>382.29508196721315</v>
      </c>
      <c r="L14" s="52">
        <v>2120</v>
      </c>
      <c r="M14" s="5">
        <f t="shared" si="5"/>
        <v>1721.311475409836</v>
      </c>
      <c r="N14" s="40">
        <v>22</v>
      </c>
      <c r="O14" s="54">
        <f t="shared" si="6"/>
        <v>378.68852459016392</v>
      </c>
      <c r="P14" s="52">
        <v>2100</v>
      </c>
      <c r="Q14" s="42">
        <f t="shared" si="7"/>
        <v>2066.67</v>
      </c>
      <c r="R14" s="12">
        <f t="shared" si="8"/>
        <v>7.0707070707070727</v>
      </c>
      <c r="S14" s="48" t="s">
        <v>14</v>
      </c>
      <c r="T14" s="47">
        <v>1</v>
      </c>
      <c r="U14" s="49">
        <f t="shared" si="9"/>
        <v>1693.9918032786884</v>
      </c>
      <c r="V14" s="40">
        <v>22</v>
      </c>
      <c r="W14" s="17">
        <f t="shared" si="10"/>
        <v>372.67819672131145</v>
      </c>
      <c r="X14" s="39">
        <f t="shared" si="11"/>
        <v>2066.67</v>
      </c>
      <c r="Y14" s="5" t="s">
        <v>8</v>
      </c>
      <c r="AB14" s="29">
        <f t="shared" si="12"/>
        <v>1622.9508196721313</v>
      </c>
      <c r="AC14" s="29">
        <f t="shared" si="13"/>
        <v>357.04918032786884</v>
      </c>
      <c r="AD14" s="29">
        <f t="shared" si="14"/>
        <v>1980</v>
      </c>
      <c r="AE14" s="29">
        <f t="shared" si="15"/>
        <v>1737.704918032787</v>
      </c>
      <c r="AF14" s="29">
        <f t="shared" si="16"/>
        <v>382.29508196721315</v>
      </c>
      <c r="AG14" s="29">
        <f t="shared" si="17"/>
        <v>2120</v>
      </c>
      <c r="AH14" s="29">
        <f t="shared" si="18"/>
        <v>1721.311475409836</v>
      </c>
      <c r="AI14" s="29">
        <f t="shared" si="19"/>
        <v>378.68852459016392</v>
      </c>
      <c r="AJ14" s="29">
        <f t="shared" si="20"/>
        <v>2100</v>
      </c>
    </row>
    <row r="15" spans="1:36" ht="54.75" customHeight="1" x14ac:dyDescent="0.25">
      <c r="A15" s="43">
        <v>7</v>
      </c>
      <c r="B15" s="57" t="s">
        <v>40</v>
      </c>
      <c r="C15" s="56" t="s">
        <v>57</v>
      </c>
      <c r="D15" s="55" t="s">
        <v>30</v>
      </c>
      <c r="E15" s="5">
        <f t="shared" si="1"/>
        <v>1850</v>
      </c>
      <c r="F15" s="40">
        <v>22</v>
      </c>
      <c r="G15" s="5">
        <f t="shared" si="2"/>
        <v>407</v>
      </c>
      <c r="H15" s="52">
        <v>2257</v>
      </c>
      <c r="I15" s="5">
        <f t="shared" si="3"/>
        <v>1959.016393442623</v>
      </c>
      <c r="J15" s="40">
        <v>22</v>
      </c>
      <c r="K15" s="5">
        <f t="shared" si="4"/>
        <v>430.98360655737702</v>
      </c>
      <c r="L15" s="52">
        <v>2390</v>
      </c>
      <c r="M15" s="5">
        <f t="shared" si="5"/>
        <v>1926.2295081967213</v>
      </c>
      <c r="N15" s="40">
        <v>22</v>
      </c>
      <c r="O15" s="54">
        <f t="shared" si="6"/>
        <v>423.77049180327867</v>
      </c>
      <c r="P15" s="52">
        <v>2350</v>
      </c>
      <c r="Q15" s="42">
        <f t="shared" si="7"/>
        <v>2332.33</v>
      </c>
      <c r="R15" s="12">
        <f t="shared" si="8"/>
        <v>5.8927780239255583</v>
      </c>
      <c r="S15" s="48" t="s">
        <v>14</v>
      </c>
      <c r="T15" s="47">
        <v>1</v>
      </c>
      <c r="U15" s="49">
        <f t="shared" si="9"/>
        <v>1911.7459016393443</v>
      </c>
      <c r="V15" s="40">
        <v>22</v>
      </c>
      <c r="W15" s="17">
        <f t="shared" si="10"/>
        <v>420.58409836065573</v>
      </c>
      <c r="X15" s="39">
        <f t="shared" si="11"/>
        <v>2332.33</v>
      </c>
      <c r="Y15" s="5" t="s">
        <v>8</v>
      </c>
      <c r="AB15" s="29">
        <f t="shared" si="12"/>
        <v>1850</v>
      </c>
      <c r="AC15" s="29">
        <f t="shared" si="13"/>
        <v>407</v>
      </c>
      <c r="AD15" s="29">
        <f t="shared" si="14"/>
        <v>2257</v>
      </c>
      <c r="AE15" s="29">
        <f t="shared" si="15"/>
        <v>1959.016393442623</v>
      </c>
      <c r="AF15" s="29">
        <f t="shared" si="16"/>
        <v>430.98360655737702</v>
      </c>
      <c r="AG15" s="29">
        <f t="shared" si="17"/>
        <v>2390</v>
      </c>
      <c r="AH15" s="29">
        <f t="shared" si="18"/>
        <v>1926.2295081967213</v>
      </c>
      <c r="AI15" s="29">
        <f t="shared" si="19"/>
        <v>423.77049180327867</v>
      </c>
      <c r="AJ15" s="29">
        <f t="shared" si="20"/>
        <v>2350</v>
      </c>
    </row>
    <row r="16" spans="1:36" ht="53.25" customHeight="1" x14ac:dyDescent="0.25">
      <c r="A16" s="43">
        <v>8</v>
      </c>
      <c r="B16" s="57" t="s">
        <v>41</v>
      </c>
      <c r="C16" s="56" t="s">
        <v>58</v>
      </c>
      <c r="D16" s="55" t="s">
        <v>30</v>
      </c>
      <c r="E16" s="5">
        <f t="shared" si="1"/>
        <v>7500</v>
      </c>
      <c r="F16" s="40">
        <v>22</v>
      </c>
      <c r="G16" s="5">
        <f t="shared" si="2"/>
        <v>1650</v>
      </c>
      <c r="H16" s="52">
        <v>9150</v>
      </c>
      <c r="I16" s="5">
        <f t="shared" si="3"/>
        <v>7745.9016393442625</v>
      </c>
      <c r="J16" s="40">
        <v>22</v>
      </c>
      <c r="K16" s="5">
        <f t="shared" si="4"/>
        <v>1704.0983606557377</v>
      </c>
      <c r="L16" s="52">
        <v>9450</v>
      </c>
      <c r="M16" s="5">
        <f t="shared" si="5"/>
        <v>9344.2622950819677</v>
      </c>
      <c r="N16" s="40">
        <v>22</v>
      </c>
      <c r="O16" s="54">
        <f t="shared" si="6"/>
        <v>2055.7377049180332</v>
      </c>
      <c r="P16" s="52">
        <v>11400</v>
      </c>
      <c r="Q16" s="42">
        <f t="shared" si="7"/>
        <v>10000</v>
      </c>
      <c r="R16" s="12">
        <f t="shared" si="8"/>
        <v>24.590163934426229</v>
      </c>
      <c r="S16" s="48" t="s">
        <v>14</v>
      </c>
      <c r="T16" s="47">
        <v>1</v>
      </c>
      <c r="U16" s="49">
        <f t="shared" si="9"/>
        <v>8196.7213114754104</v>
      </c>
      <c r="V16" s="40">
        <v>22</v>
      </c>
      <c r="W16" s="17">
        <f t="shared" si="10"/>
        <v>1803.2786885245903</v>
      </c>
      <c r="X16" s="39">
        <f t="shared" si="11"/>
        <v>10000</v>
      </c>
      <c r="Y16" s="5" t="s">
        <v>8</v>
      </c>
      <c r="AB16" s="29">
        <f t="shared" si="12"/>
        <v>7500</v>
      </c>
      <c r="AC16" s="29">
        <f t="shared" si="13"/>
        <v>1650</v>
      </c>
      <c r="AD16" s="29">
        <f t="shared" si="14"/>
        <v>9150</v>
      </c>
      <c r="AE16" s="29">
        <f t="shared" si="15"/>
        <v>7745.9016393442625</v>
      </c>
      <c r="AF16" s="29">
        <f t="shared" si="16"/>
        <v>1704.0983606557377</v>
      </c>
      <c r="AG16" s="29">
        <f t="shared" si="17"/>
        <v>9450</v>
      </c>
      <c r="AH16" s="29">
        <f t="shared" si="18"/>
        <v>9344.2622950819677</v>
      </c>
      <c r="AI16" s="29">
        <f t="shared" si="19"/>
        <v>2055.7377049180332</v>
      </c>
      <c r="AJ16" s="29">
        <f t="shared" si="20"/>
        <v>11400</v>
      </c>
    </row>
    <row r="17" spans="1:36" ht="46.5" customHeight="1" x14ac:dyDescent="0.25">
      <c r="A17" s="43">
        <v>9</v>
      </c>
      <c r="B17" s="57" t="s">
        <v>42</v>
      </c>
      <c r="C17" s="56" t="s">
        <v>59</v>
      </c>
      <c r="D17" s="55" t="s">
        <v>30</v>
      </c>
      <c r="E17" s="5">
        <f t="shared" si="1"/>
        <v>1885.2459016393443</v>
      </c>
      <c r="F17" s="40">
        <v>22</v>
      </c>
      <c r="G17" s="5">
        <f t="shared" si="2"/>
        <v>414.75409836065575</v>
      </c>
      <c r="H17" s="52">
        <v>2300</v>
      </c>
      <c r="I17" s="5">
        <f t="shared" si="3"/>
        <v>1942.622950819672</v>
      </c>
      <c r="J17" s="40">
        <v>22</v>
      </c>
      <c r="K17" s="5">
        <f t="shared" si="4"/>
        <v>427.37704918032784</v>
      </c>
      <c r="L17" s="52">
        <v>2370</v>
      </c>
      <c r="M17" s="5">
        <f t="shared" si="5"/>
        <v>1967.2131147540983</v>
      </c>
      <c r="N17" s="40">
        <v>22</v>
      </c>
      <c r="O17" s="54">
        <f t="shared" si="6"/>
        <v>432.78688524590166</v>
      </c>
      <c r="P17" s="52">
        <v>2400</v>
      </c>
      <c r="Q17" s="42">
        <f t="shared" si="7"/>
        <v>2356.67</v>
      </c>
      <c r="R17" s="12">
        <f t="shared" si="8"/>
        <v>4.3478260869565162</v>
      </c>
      <c r="S17" s="48" t="s">
        <v>14</v>
      </c>
      <c r="T17" s="47">
        <v>1</v>
      </c>
      <c r="U17" s="49">
        <f t="shared" si="9"/>
        <v>1931.6967213114754</v>
      </c>
      <c r="V17" s="40">
        <v>22</v>
      </c>
      <c r="W17" s="17">
        <f t="shared" si="10"/>
        <v>424.9732786885246</v>
      </c>
      <c r="X17" s="39">
        <f t="shared" si="11"/>
        <v>2356.67</v>
      </c>
      <c r="Y17" s="5" t="s">
        <v>8</v>
      </c>
      <c r="AB17" s="29">
        <f t="shared" si="12"/>
        <v>1885.2459016393443</v>
      </c>
      <c r="AC17" s="29">
        <f t="shared" si="13"/>
        <v>414.75409836065575</v>
      </c>
      <c r="AD17" s="29">
        <f t="shared" si="14"/>
        <v>2300</v>
      </c>
      <c r="AE17" s="29">
        <f t="shared" si="15"/>
        <v>1942.622950819672</v>
      </c>
      <c r="AF17" s="29">
        <f t="shared" si="16"/>
        <v>427.37704918032784</v>
      </c>
      <c r="AG17" s="29">
        <f t="shared" si="17"/>
        <v>2370</v>
      </c>
      <c r="AH17" s="29">
        <f t="shared" si="18"/>
        <v>1967.2131147540983</v>
      </c>
      <c r="AI17" s="29">
        <f t="shared" si="19"/>
        <v>432.78688524590166</v>
      </c>
      <c r="AJ17" s="29">
        <f t="shared" si="20"/>
        <v>2400</v>
      </c>
    </row>
    <row r="18" spans="1:36" ht="46.5" customHeight="1" x14ac:dyDescent="0.25">
      <c r="A18" s="43">
        <v>10</v>
      </c>
      <c r="B18" s="57" t="s">
        <v>42</v>
      </c>
      <c r="C18" s="56" t="s">
        <v>67</v>
      </c>
      <c r="D18" s="55" t="s">
        <v>30</v>
      </c>
      <c r="E18" s="5">
        <f t="shared" si="1"/>
        <v>1885.2459016393443</v>
      </c>
      <c r="F18" s="40">
        <v>22</v>
      </c>
      <c r="G18" s="5">
        <f t="shared" si="2"/>
        <v>414.75409836065575</v>
      </c>
      <c r="H18" s="52">
        <v>2300</v>
      </c>
      <c r="I18" s="5">
        <f t="shared" si="3"/>
        <v>1942.622950819672</v>
      </c>
      <c r="J18" s="40">
        <v>22</v>
      </c>
      <c r="K18" s="5">
        <f t="shared" si="4"/>
        <v>427.37704918032784</v>
      </c>
      <c r="L18" s="52">
        <v>2370</v>
      </c>
      <c r="M18" s="5">
        <f t="shared" si="5"/>
        <v>1967.2131147540983</v>
      </c>
      <c r="N18" s="40">
        <v>22</v>
      </c>
      <c r="O18" s="54">
        <f t="shared" si="6"/>
        <v>432.78688524590166</v>
      </c>
      <c r="P18" s="52">
        <v>2400</v>
      </c>
      <c r="Q18" s="42">
        <f t="shared" si="7"/>
        <v>2356.67</v>
      </c>
      <c r="R18" s="12">
        <f t="shared" si="8"/>
        <v>4.3478260869565162</v>
      </c>
      <c r="S18" s="48" t="s">
        <v>14</v>
      </c>
      <c r="T18" s="47">
        <v>1</v>
      </c>
      <c r="U18" s="49">
        <f t="shared" si="9"/>
        <v>1931.6967213114754</v>
      </c>
      <c r="V18" s="40">
        <v>22</v>
      </c>
      <c r="W18" s="17">
        <f t="shared" si="10"/>
        <v>424.9732786885246</v>
      </c>
      <c r="X18" s="39">
        <f t="shared" si="11"/>
        <v>2356.67</v>
      </c>
      <c r="Y18" s="5" t="s">
        <v>8</v>
      </c>
      <c r="AB18" s="29">
        <f t="shared" si="12"/>
        <v>1885.2459016393443</v>
      </c>
      <c r="AC18" s="29">
        <f t="shared" si="13"/>
        <v>414.75409836065575</v>
      </c>
      <c r="AD18" s="29">
        <f t="shared" si="14"/>
        <v>2300</v>
      </c>
      <c r="AE18" s="29">
        <f t="shared" si="15"/>
        <v>1942.622950819672</v>
      </c>
      <c r="AF18" s="29">
        <f t="shared" si="16"/>
        <v>427.37704918032784</v>
      </c>
      <c r="AG18" s="29">
        <f t="shared" si="17"/>
        <v>2370</v>
      </c>
      <c r="AH18" s="29">
        <f t="shared" si="18"/>
        <v>1967.2131147540983</v>
      </c>
      <c r="AI18" s="29">
        <f t="shared" si="19"/>
        <v>432.78688524590166</v>
      </c>
      <c r="AJ18" s="29">
        <f t="shared" si="20"/>
        <v>2400</v>
      </c>
    </row>
    <row r="19" spans="1:36" ht="46.5" customHeight="1" x14ac:dyDescent="0.25">
      <c r="A19" s="43">
        <v>11</v>
      </c>
      <c r="B19" s="57" t="s">
        <v>42</v>
      </c>
      <c r="C19" s="56" t="s">
        <v>68</v>
      </c>
      <c r="D19" s="55" t="s">
        <v>30</v>
      </c>
      <c r="E19" s="5">
        <f t="shared" si="1"/>
        <v>1885.2459016393443</v>
      </c>
      <c r="F19" s="40">
        <v>22</v>
      </c>
      <c r="G19" s="5">
        <f t="shared" si="2"/>
        <v>414.75409836065575</v>
      </c>
      <c r="H19" s="52">
        <v>2300</v>
      </c>
      <c r="I19" s="5">
        <f t="shared" si="3"/>
        <v>1942.622950819672</v>
      </c>
      <c r="J19" s="40">
        <v>22</v>
      </c>
      <c r="K19" s="5">
        <f t="shared" si="4"/>
        <v>427.37704918032784</v>
      </c>
      <c r="L19" s="52">
        <v>2370</v>
      </c>
      <c r="M19" s="5">
        <f t="shared" si="5"/>
        <v>1967.2131147540983</v>
      </c>
      <c r="N19" s="40">
        <v>22</v>
      </c>
      <c r="O19" s="54">
        <f t="shared" si="6"/>
        <v>432.78688524590166</v>
      </c>
      <c r="P19" s="52">
        <v>2400</v>
      </c>
      <c r="Q19" s="42">
        <f t="shared" si="7"/>
        <v>2356.67</v>
      </c>
      <c r="R19" s="12">
        <f t="shared" si="8"/>
        <v>4.3478260869565162</v>
      </c>
      <c r="S19" s="48" t="s">
        <v>14</v>
      </c>
      <c r="T19" s="47">
        <v>1</v>
      </c>
      <c r="U19" s="49">
        <f t="shared" si="9"/>
        <v>1931.6967213114754</v>
      </c>
      <c r="V19" s="40">
        <v>22</v>
      </c>
      <c r="W19" s="17">
        <f t="shared" si="10"/>
        <v>424.9732786885246</v>
      </c>
      <c r="X19" s="39">
        <f t="shared" si="11"/>
        <v>2356.67</v>
      </c>
      <c r="Y19" s="5" t="s">
        <v>8</v>
      </c>
      <c r="AB19" s="29">
        <f t="shared" si="12"/>
        <v>1885.2459016393443</v>
      </c>
      <c r="AC19" s="29">
        <f t="shared" si="13"/>
        <v>414.75409836065575</v>
      </c>
      <c r="AD19" s="29">
        <f t="shared" si="14"/>
        <v>2300</v>
      </c>
      <c r="AE19" s="29">
        <f t="shared" si="15"/>
        <v>1942.622950819672</v>
      </c>
      <c r="AF19" s="29">
        <f t="shared" si="16"/>
        <v>427.37704918032784</v>
      </c>
      <c r="AG19" s="29">
        <f t="shared" si="17"/>
        <v>2370</v>
      </c>
      <c r="AH19" s="29">
        <f t="shared" si="18"/>
        <v>1967.2131147540983</v>
      </c>
      <c r="AI19" s="29">
        <f t="shared" si="19"/>
        <v>432.78688524590166</v>
      </c>
      <c r="AJ19" s="29">
        <f t="shared" si="20"/>
        <v>2400</v>
      </c>
    </row>
    <row r="20" spans="1:36" ht="46.5" customHeight="1" x14ac:dyDescent="0.25">
      <c r="A20" s="43">
        <v>12</v>
      </c>
      <c r="B20" s="57" t="s">
        <v>42</v>
      </c>
      <c r="C20" s="56" t="s">
        <v>69</v>
      </c>
      <c r="D20" s="55" t="s">
        <v>30</v>
      </c>
      <c r="E20" s="5">
        <f t="shared" si="1"/>
        <v>2008.1967213114756</v>
      </c>
      <c r="F20" s="40">
        <v>22</v>
      </c>
      <c r="G20" s="5">
        <f t="shared" si="2"/>
        <v>441.80327868852459</v>
      </c>
      <c r="H20" s="52">
        <v>2450</v>
      </c>
      <c r="I20" s="5">
        <f t="shared" si="3"/>
        <v>2008.1967213114756</v>
      </c>
      <c r="J20" s="40">
        <v>22</v>
      </c>
      <c r="K20" s="5">
        <f t="shared" si="4"/>
        <v>441.80327868852459</v>
      </c>
      <c r="L20" s="52">
        <v>2450</v>
      </c>
      <c r="M20" s="5">
        <f t="shared" si="5"/>
        <v>2049.1803278688526</v>
      </c>
      <c r="N20" s="40">
        <v>22</v>
      </c>
      <c r="O20" s="54">
        <f t="shared" si="6"/>
        <v>450.81967213114757</v>
      </c>
      <c r="P20" s="52">
        <v>2500</v>
      </c>
      <c r="Q20" s="42">
        <f t="shared" si="7"/>
        <v>2466.67</v>
      </c>
      <c r="R20" s="12">
        <f t="shared" si="8"/>
        <v>2.0408163265306172</v>
      </c>
      <c r="S20" s="48" t="s">
        <v>14</v>
      </c>
      <c r="T20" s="47">
        <v>1</v>
      </c>
      <c r="U20" s="49">
        <f t="shared" si="9"/>
        <v>2021.860655737705</v>
      </c>
      <c r="V20" s="40">
        <v>22</v>
      </c>
      <c r="W20" s="17">
        <f t="shared" si="10"/>
        <v>444.8093442622951</v>
      </c>
      <c r="X20" s="39">
        <f t="shared" si="11"/>
        <v>2466.67</v>
      </c>
      <c r="Y20" s="5" t="s">
        <v>8</v>
      </c>
      <c r="AB20" s="29">
        <f t="shared" si="12"/>
        <v>2008.1967213114756</v>
      </c>
      <c r="AC20" s="29">
        <f t="shared" si="13"/>
        <v>441.80327868852459</v>
      </c>
      <c r="AD20" s="29">
        <f t="shared" si="14"/>
        <v>2450</v>
      </c>
      <c r="AE20" s="29">
        <f t="shared" si="15"/>
        <v>2008.1967213114756</v>
      </c>
      <c r="AF20" s="29">
        <f t="shared" si="16"/>
        <v>441.80327868852459</v>
      </c>
      <c r="AG20" s="29">
        <f t="shared" si="17"/>
        <v>2450</v>
      </c>
      <c r="AH20" s="29">
        <f t="shared" si="18"/>
        <v>2049.1803278688526</v>
      </c>
      <c r="AI20" s="29">
        <f t="shared" si="19"/>
        <v>450.81967213114757</v>
      </c>
      <c r="AJ20" s="29">
        <f t="shared" si="20"/>
        <v>2500</v>
      </c>
    </row>
    <row r="21" spans="1:36" ht="46.5" customHeight="1" x14ac:dyDescent="0.25">
      <c r="A21" s="43">
        <v>13</v>
      </c>
      <c r="B21" s="57" t="s">
        <v>42</v>
      </c>
      <c r="C21" s="56" t="s">
        <v>70</v>
      </c>
      <c r="D21" s="55" t="s">
        <v>30</v>
      </c>
      <c r="E21" s="5">
        <f t="shared" si="1"/>
        <v>2008.1967213114756</v>
      </c>
      <c r="F21" s="40">
        <v>22</v>
      </c>
      <c r="G21" s="5">
        <f t="shared" si="2"/>
        <v>441.80327868852459</v>
      </c>
      <c r="H21" s="52">
        <v>2450</v>
      </c>
      <c r="I21" s="5">
        <f t="shared" si="3"/>
        <v>2008.1967213114756</v>
      </c>
      <c r="J21" s="40">
        <v>22</v>
      </c>
      <c r="K21" s="5">
        <f t="shared" si="4"/>
        <v>441.80327868852459</v>
      </c>
      <c r="L21" s="52">
        <v>2450</v>
      </c>
      <c r="M21" s="5">
        <f t="shared" si="5"/>
        <v>2049.1803278688526</v>
      </c>
      <c r="N21" s="40">
        <v>22</v>
      </c>
      <c r="O21" s="54">
        <f t="shared" si="6"/>
        <v>450.81967213114757</v>
      </c>
      <c r="P21" s="52">
        <v>2500</v>
      </c>
      <c r="Q21" s="42">
        <f t="shared" si="7"/>
        <v>2466.67</v>
      </c>
      <c r="R21" s="12">
        <f t="shared" si="8"/>
        <v>2.0408163265306172</v>
      </c>
      <c r="S21" s="48" t="s">
        <v>14</v>
      </c>
      <c r="T21" s="47">
        <v>1</v>
      </c>
      <c r="U21" s="49">
        <f t="shared" si="9"/>
        <v>2021.860655737705</v>
      </c>
      <c r="V21" s="40">
        <v>22</v>
      </c>
      <c r="W21" s="17">
        <f t="shared" si="10"/>
        <v>444.8093442622951</v>
      </c>
      <c r="X21" s="39">
        <f t="shared" si="11"/>
        <v>2466.67</v>
      </c>
      <c r="Y21" s="5" t="s">
        <v>8</v>
      </c>
      <c r="AB21" s="29">
        <f t="shared" si="12"/>
        <v>2008.1967213114756</v>
      </c>
      <c r="AC21" s="29">
        <f t="shared" si="13"/>
        <v>441.80327868852459</v>
      </c>
      <c r="AD21" s="29">
        <f t="shared" si="14"/>
        <v>2450</v>
      </c>
      <c r="AE21" s="29">
        <f t="shared" si="15"/>
        <v>2008.1967213114756</v>
      </c>
      <c r="AF21" s="29">
        <f t="shared" si="16"/>
        <v>441.80327868852459</v>
      </c>
      <c r="AG21" s="29">
        <f t="shared" si="17"/>
        <v>2450</v>
      </c>
      <c r="AH21" s="29">
        <f t="shared" si="18"/>
        <v>2049.1803278688526</v>
      </c>
      <c r="AI21" s="29">
        <f t="shared" si="19"/>
        <v>450.81967213114757</v>
      </c>
      <c r="AJ21" s="29">
        <f t="shared" si="20"/>
        <v>2500</v>
      </c>
    </row>
    <row r="22" spans="1:36" ht="46.5" customHeight="1" x14ac:dyDescent="0.25">
      <c r="A22" s="43">
        <v>14</v>
      </c>
      <c r="B22" s="57" t="s">
        <v>42</v>
      </c>
      <c r="C22" s="56" t="s">
        <v>71</v>
      </c>
      <c r="D22" s="55" t="s">
        <v>30</v>
      </c>
      <c r="E22" s="5">
        <f t="shared" si="1"/>
        <v>2008.1967213114756</v>
      </c>
      <c r="F22" s="40">
        <v>22</v>
      </c>
      <c r="G22" s="5">
        <f t="shared" si="2"/>
        <v>441.80327868852459</v>
      </c>
      <c r="H22" s="52">
        <v>2450</v>
      </c>
      <c r="I22" s="5">
        <f t="shared" si="3"/>
        <v>2008.1967213114756</v>
      </c>
      <c r="J22" s="40">
        <v>22</v>
      </c>
      <c r="K22" s="5">
        <f t="shared" si="4"/>
        <v>441.80327868852459</v>
      </c>
      <c r="L22" s="52">
        <v>2450</v>
      </c>
      <c r="M22" s="5">
        <f t="shared" si="5"/>
        <v>2049.1803278688526</v>
      </c>
      <c r="N22" s="40">
        <v>22</v>
      </c>
      <c r="O22" s="54">
        <f t="shared" si="6"/>
        <v>450.81967213114757</v>
      </c>
      <c r="P22" s="52">
        <v>2500</v>
      </c>
      <c r="Q22" s="42">
        <f t="shared" si="7"/>
        <v>2466.67</v>
      </c>
      <c r="R22" s="12">
        <f t="shared" si="8"/>
        <v>2.0408163265306172</v>
      </c>
      <c r="S22" s="48" t="s">
        <v>14</v>
      </c>
      <c r="T22" s="47">
        <v>1</v>
      </c>
      <c r="U22" s="49">
        <f t="shared" si="9"/>
        <v>2021.860655737705</v>
      </c>
      <c r="V22" s="40">
        <v>22</v>
      </c>
      <c r="W22" s="17">
        <f t="shared" si="10"/>
        <v>444.8093442622951</v>
      </c>
      <c r="X22" s="39">
        <f t="shared" si="11"/>
        <v>2466.67</v>
      </c>
      <c r="Y22" s="5" t="s">
        <v>8</v>
      </c>
      <c r="AB22" s="29">
        <f t="shared" si="12"/>
        <v>2008.1967213114756</v>
      </c>
      <c r="AC22" s="29">
        <f t="shared" si="13"/>
        <v>441.80327868852459</v>
      </c>
      <c r="AD22" s="29">
        <f t="shared" si="14"/>
        <v>2450</v>
      </c>
      <c r="AE22" s="29">
        <f t="shared" si="15"/>
        <v>2008.1967213114756</v>
      </c>
      <c r="AF22" s="29">
        <f t="shared" si="16"/>
        <v>441.80327868852459</v>
      </c>
      <c r="AG22" s="29">
        <f t="shared" si="17"/>
        <v>2450</v>
      </c>
      <c r="AH22" s="29">
        <f t="shared" si="18"/>
        <v>2049.1803278688526</v>
      </c>
      <c r="AI22" s="29">
        <f t="shared" si="19"/>
        <v>450.81967213114757</v>
      </c>
      <c r="AJ22" s="29">
        <f t="shared" si="20"/>
        <v>2500</v>
      </c>
    </row>
    <row r="23" spans="1:36" ht="46.5" customHeight="1" x14ac:dyDescent="0.25">
      <c r="A23" s="43">
        <v>15</v>
      </c>
      <c r="B23" s="57" t="s">
        <v>42</v>
      </c>
      <c r="C23" s="56" t="s">
        <v>72</v>
      </c>
      <c r="D23" s="55" t="s">
        <v>30</v>
      </c>
      <c r="E23" s="5">
        <f t="shared" si="1"/>
        <v>1844.2622950819673</v>
      </c>
      <c r="F23" s="40">
        <v>22</v>
      </c>
      <c r="G23" s="5">
        <f t="shared" si="2"/>
        <v>405.73770491803276</v>
      </c>
      <c r="H23" s="52">
        <v>2250</v>
      </c>
      <c r="I23" s="5">
        <f t="shared" si="3"/>
        <v>2147.5409836065573</v>
      </c>
      <c r="J23" s="40">
        <v>22</v>
      </c>
      <c r="K23" s="5">
        <f t="shared" si="4"/>
        <v>472.4590163934426</v>
      </c>
      <c r="L23" s="52">
        <v>2620</v>
      </c>
      <c r="M23" s="5">
        <f t="shared" si="5"/>
        <v>2172.1311475409839</v>
      </c>
      <c r="N23" s="40">
        <v>22</v>
      </c>
      <c r="O23" s="54">
        <f t="shared" si="6"/>
        <v>477.86885245901641</v>
      </c>
      <c r="P23" s="52">
        <v>2650</v>
      </c>
      <c r="Q23" s="42">
        <f t="shared" si="7"/>
        <v>2506.67</v>
      </c>
      <c r="R23" s="12">
        <f t="shared" si="8"/>
        <v>17.777777777777786</v>
      </c>
      <c r="S23" s="48" t="s">
        <v>14</v>
      </c>
      <c r="T23" s="47">
        <v>1</v>
      </c>
      <c r="U23" s="49">
        <f t="shared" si="9"/>
        <v>2054.6475409836066</v>
      </c>
      <c r="V23" s="40">
        <v>22</v>
      </c>
      <c r="W23" s="17">
        <f t="shared" si="10"/>
        <v>452.02245901639344</v>
      </c>
      <c r="X23" s="39">
        <f t="shared" si="11"/>
        <v>2506.67</v>
      </c>
      <c r="Y23" s="5" t="s">
        <v>8</v>
      </c>
      <c r="AB23" s="29">
        <f t="shared" si="12"/>
        <v>1844.2622950819673</v>
      </c>
      <c r="AC23" s="29">
        <f t="shared" si="13"/>
        <v>405.73770491803276</v>
      </c>
      <c r="AD23" s="29">
        <f t="shared" si="14"/>
        <v>2250</v>
      </c>
      <c r="AE23" s="29">
        <f t="shared" si="15"/>
        <v>2147.5409836065573</v>
      </c>
      <c r="AF23" s="29">
        <f t="shared" si="16"/>
        <v>472.4590163934426</v>
      </c>
      <c r="AG23" s="29">
        <f t="shared" si="17"/>
        <v>2620</v>
      </c>
      <c r="AH23" s="29">
        <f t="shared" si="18"/>
        <v>2172.1311475409839</v>
      </c>
      <c r="AI23" s="29">
        <f t="shared" si="19"/>
        <v>477.86885245901641</v>
      </c>
      <c r="AJ23" s="29">
        <f t="shared" si="20"/>
        <v>2650</v>
      </c>
    </row>
    <row r="24" spans="1:36" ht="46.5" customHeight="1" x14ac:dyDescent="0.25">
      <c r="A24" s="43">
        <v>16</v>
      </c>
      <c r="B24" s="57" t="s">
        <v>42</v>
      </c>
      <c r="C24" s="56" t="s">
        <v>73</v>
      </c>
      <c r="D24" s="55" t="s">
        <v>30</v>
      </c>
      <c r="E24" s="5">
        <f t="shared" si="1"/>
        <v>1844.2622950819673</v>
      </c>
      <c r="F24" s="40">
        <v>22</v>
      </c>
      <c r="G24" s="5">
        <f t="shared" si="2"/>
        <v>405.73770491803276</v>
      </c>
      <c r="H24" s="52">
        <v>2250</v>
      </c>
      <c r="I24" s="5">
        <f t="shared" si="3"/>
        <v>2147.5409836065573</v>
      </c>
      <c r="J24" s="40">
        <v>22</v>
      </c>
      <c r="K24" s="5">
        <f t="shared" si="4"/>
        <v>472.4590163934426</v>
      </c>
      <c r="L24" s="52">
        <v>2620</v>
      </c>
      <c r="M24" s="5">
        <f t="shared" si="5"/>
        <v>2172.1311475409839</v>
      </c>
      <c r="N24" s="40">
        <v>22</v>
      </c>
      <c r="O24" s="54">
        <f t="shared" si="6"/>
        <v>477.86885245901641</v>
      </c>
      <c r="P24" s="52">
        <v>2650</v>
      </c>
      <c r="Q24" s="42">
        <f t="shared" si="7"/>
        <v>2506.67</v>
      </c>
      <c r="R24" s="12">
        <f t="shared" si="8"/>
        <v>17.777777777777786</v>
      </c>
      <c r="S24" s="48" t="s">
        <v>14</v>
      </c>
      <c r="T24" s="47">
        <v>1</v>
      </c>
      <c r="U24" s="49">
        <f t="shared" si="9"/>
        <v>2054.6475409836066</v>
      </c>
      <c r="V24" s="40">
        <v>22</v>
      </c>
      <c r="W24" s="17">
        <f t="shared" si="10"/>
        <v>452.02245901639344</v>
      </c>
      <c r="X24" s="39">
        <f t="shared" si="11"/>
        <v>2506.67</v>
      </c>
      <c r="Y24" s="5" t="s">
        <v>8</v>
      </c>
      <c r="AB24" s="29">
        <f t="shared" si="12"/>
        <v>1844.2622950819673</v>
      </c>
      <c r="AC24" s="29">
        <f t="shared" si="13"/>
        <v>405.73770491803276</v>
      </c>
      <c r="AD24" s="29">
        <f t="shared" si="14"/>
        <v>2250</v>
      </c>
      <c r="AE24" s="29">
        <f t="shared" si="15"/>
        <v>2147.5409836065573</v>
      </c>
      <c r="AF24" s="29">
        <f t="shared" si="16"/>
        <v>472.4590163934426</v>
      </c>
      <c r="AG24" s="29">
        <f t="shared" si="17"/>
        <v>2620</v>
      </c>
      <c r="AH24" s="29">
        <f t="shared" si="18"/>
        <v>2172.1311475409839</v>
      </c>
      <c r="AI24" s="29">
        <f t="shared" si="19"/>
        <v>477.86885245901641</v>
      </c>
      <c r="AJ24" s="29">
        <f t="shared" si="20"/>
        <v>2650</v>
      </c>
    </row>
    <row r="25" spans="1:36" ht="46.5" customHeight="1" x14ac:dyDescent="0.25">
      <c r="A25" s="43">
        <v>17</v>
      </c>
      <c r="B25" s="57" t="s">
        <v>42</v>
      </c>
      <c r="C25" s="56" t="s">
        <v>74</v>
      </c>
      <c r="D25" s="55" t="s">
        <v>30</v>
      </c>
      <c r="E25" s="5">
        <f t="shared" si="1"/>
        <v>1844.2622950819673</v>
      </c>
      <c r="F25" s="40">
        <v>22</v>
      </c>
      <c r="G25" s="5">
        <f t="shared" si="2"/>
        <v>405.73770491803276</v>
      </c>
      <c r="H25" s="52">
        <v>2250</v>
      </c>
      <c r="I25" s="5">
        <f t="shared" si="3"/>
        <v>2147.5409836065573</v>
      </c>
      <c r="J25" s="40">
        <v>22</v>
      </c>
      <c r="K25" s="5">
        <f t="shared" si="4"/>
        <v>472.4590163934426</v>
      </c>
      <c r="L25" s="52">
        <v>2620</v>
      </c>
      <c r="M25" s="5">
        <f t="shared" si="5"/>
        <v>2172.1311475409839</v>
      </c>
      <c r="N25" s="40">
        <v>22</v>
      </c>
      <c r="O25" s="54">
        <f t="shared" si="6"/>
        <v>477.86885245901641</v>
      </c>
      <c r="P25" s="52">
        <v>2650</v>
      </c>
      <c r="Q25" s="42">
        <f t="shared" si="7"/>
        <v>2506.67</v>
      </c>
      <c r="R25" s="12">
        <f t="shared" si="8"/>
        <v>17.777777777777786</v>
      </c>
      <c r="S25" s="48" t="s">
        <v>14</v>
      </c>
      <c r="T25" s="47">
        <v>1</v>
      </c>
      <c r="U25" s="49">
        <f t="shared" si="9"/>
        <v>2054.6475409836066</v>
      </c>
      <c r="V25" s="40">
        <v>22</v>
      </c>
      <c r="W25" s="17">
        <f t="shared" si="10"/>
        <v>452.02245901639344</v>
      </c>
      <c r="X25" s="39">
        <f t="shared" si="11"/>
        <v>2506.67</v>
      </c>
      <c r="Y25" s="5" t="s">
        <v>8</v>
      </c>
      <c r="AB25" s="29">
        <f t="shared" si="12"/>
        <v>1844.2622950819673</v>
      </c>
      <c r="AC25" s="29">
        <f t="shared" si="13"/>
        <v>405.73770491803276</v>
      </c>
      <c r="AD25" s="29">
        <f t="shared" si="14"/>
        <v>2250</v>
      </c>
      <c r="AE25" s="29">
        <f t="shared" si="15"/>
        <v>2147.5409836065573</v>
      </c>
      <c r="AF25" s="29">
        <f t="shared" si="16"/>
        <v>472.4590163934426</v>
      </c>
      <c r="AG25" s="29">
        <f t="shared" si="17"/>
        <v>2620</v>
      </c>
      <c r="AH25" s="29">
        <f t="shared" si="18"/>
        <v>2172.1311475409839</v>
      </c>
      <c r="AI25" s="29">
        <f t="shared" si="19"/>
        <v>477.86885245901641</v>
      </c>
      <c r="AJ25" s="29">
        <f t="shared" si="20"/>
        <v>2650</v>
      </c>
    </row>
    <row r="26" spans="1:36" ht="46.5" customHeight="1" x14ac:dyDescent="0.25">
      <c r="A26" s="43">
        <v>18</v>
      </c>
      <c r="B26" s="57" t="s">
        <v>43</v>
      </c>
      <c r="C26" s="56" t="s">
        <v>75</v>
      </c>
      <c r="D26" s="55" t="s">
        <v>30</v>
      </c>
      <c r="E26" s="5">
        <f t="shared" si="1"/>
        <v>196.72131147540983</v>
      </c>
      <c r="F26" s="40">
        <v>22</v>
      </c>
      <c r="G26" s="5">
        <f t="shared" si="2"/>
        <v>43.278688524590166</v>
      </c>
      <c r="H26" s="52">
        <v>240</v>
      </c>
      <c r="I26" s="5">
        <f t="shared" si="3"/>
        <v>203.27868852459017</v>
      </c>
      <c r="J26" s="40">
        <v>22</v>
      </c>
      <c r="K26" s="5">
        <f t="shared" si="4"/>
        <v>44.721311475409834</v>
      </c>
      <c r="L26" s="52">
        <v>248</v>
      </c>
      <c r="M26" s="5">
        <f t="shared" si="5"/>
        <v>229.50819672131146</v>
      </c>
      <c r="N26" s="40">
        <v>22</v>
      </c>
      <c r="O26" s="54">
        <f t="shared" si="6"/>
        <v>50.491803278688522</v>
      </c>
      <c r="P26" s="52">
        <v>280</v>
      </c>
      <c r="Q26" s="42">
        <f t="shared" si="7"/>
        <v>256</v>
      </c>
      <c r="R26" s="12">
        <f t="shared" si="8"/>
        <v>16.666666666666671</v>
      </c>
      <c r="S26" s="48" t="s">
        <v>14</v>
      </c>
      <c r="T26" s="47">
        <v>1</v>
      </c>
      <c r="U26" s="49">
        <f t="shared" si="9"/>
        <v>209.8360655737705</v>
      </c>
      <c r="V26" s="40">
        <v>22</v>
      </c>
      <c r="W26" s="17">
        <f t="shared" si="10"/>
        <v>46.16393442622951</v>
      </c>
      <c r="X26" s="39">
        <f t="shared" si="11"/>
        <v>256</v>
      </c>
      <c r="Y26" s="5" t="s">
        <v>8</v>
      </c>
      <c r="AB26" s="29">
        <f t="shared" si="12"/>
        <v>196.72131147540983</v>
      </c>
      <c r="AC26" s="29">
        <f t="shared" si="13"/>
        <v>43.278688524590166</v>
      </c>
      <c r="AD26" s="29">
        <f t="shared" si="14"/>
        <v>240</v>
      </c>
      <c r="AE26" s="29">
        <f t="shared" si="15"/>
        <v>203.27868852459017</v>
      </c>
      <c r="AF26" s="29">
        <f t="shared" si="16"/>
        <v>44.721311475409834</v>
      </c>
      <c r="AG26" s="29">
        <f t="shared" si="17"/>
        <v>248</v>
      </c>
      <c r="AH26" s="29">
        <f t="shared" si="18"/>
        <v>229.50819672131146</v>
      </c>
      <c r="AI26" s="29">
        <f t="shared" si="19"/>
        <v>50.491803278688522</v>
      </c>
      <c r="AJ26" s="29">
        <f t="shared" si="20"/>
        <v>280</v>
      </c>
    </row>
    <row r="27" spans="1:36" ht="46.5" customHeight="1" x14ac:dyDescent="0.25">
      <c r="A27" s="43">
        <v>19</v>
      </c>
      <c r="B27" s="57" t="s">
        <v>43</v>
      </c>
      <c r="C27" s="56" t="s">
        <v>76</v>
      </c>
      <c r="D27" s="55" t="s">
        <v>30</v>
      </c>
      <c r="E27" s="5">
        <f t="shared" si="1"/>
        <v>196.72131147540983</v>
      </c>
      <c r="F27" s="40">
        <v>22</v>
      </c>
      <c r="G27" s="5">
        <f t="shared" si="2"/>
        <v>43.278688524590166</v>
      </c>
      <c r="H27" s="52">
        <v>240</v>
      </c>
      <c r="I27" s="5">
        <f t="shared" si="3"/>
        <v>203.27868852459017</v>
      </c>
      <c r="J27" s="40">
        <v>22</v>
      </c>
      <c r="K27" s="5">
        <f t="shared" si="4"/>
        <v>44.721311475409834</v>
      </c>
      <c r="L27" s="52">
        <v>248</v>
      </c>
      <c r="M27" s="5">
        <f t="shared" si="5"/>
        <v>229.50819672131146</v>
      </c>
      <c r="N27" s="40">
        <v>22</v>
      </c>
      <c r="O27" s="54">
        <f t="shared" si="6"/>
        <v>50.491803278688522</v>
      </c>
      <c r="P27" s="52">
        <v>280</v>
      </c>
      <c r="Q27" s="42">
        <f t="shared" si="7"/>
        <v>256</v>
      </c>
      <c r="R27" s="12">
        <f t="shared" si="8"/>
        <v>16.666666666666671</v>
      </c>
      <c r="S27" s="48" t="s">
        <v>14</v>
      </c>
      <c r="T27" s="47">
        <v>1</v>
      </c>
      <c r="U27" s="49">
        <f t="shared" si="9"/>
        <v>209.8360655737705</v>
      </c>
      <c r="V27" s="40">
        <v>22</v>
      </c>
      <c r="W27" s="17">
        <f t="shared" si="10"/>
        <v>46.16393442622951</v>
      </c>
      <c r="X27" s="39">
        <f t="shared" si="11"/>
        <v>256</v>
      </c>
      <c r="Y27" s="5" t="s">
        <v>8</v>
      </c>
      <c r="AB27" s="29">
        <f t="shared" si="12"/>
        <v>196.72131147540983</v>
      </c>
      <c r="AC27" s="29">
        <f t="shared" si="13"/>
        <v>43.278688524590166</v>
      </c>
      <c r="AD27" s="29">
        <f t="shared" si="14"/>
        <v>240</v>
      </c>
      <c r="AE27" s="29">
        <f t="shared" si="15"/>
        <v>203.27868852459017</v>
      </c>
      <c r="AF27" s="29">
        <f t="shared" si="16"/>
        <v>44.721311475409834</v>
      </c>
      <c r="AG27" s="29">
        <f t="shared" si="17"/>
        <v>248</v>
      </c>
      <c r="AH27" s="29">
        <f t="shared" si="18"/>
        <v>229.50819672131146</v>
      </c>
      <c r="AI27" s="29">
        <f t="shared" si="19"/>
        <v>50.491803278688522</v>
      </c>
      <c r="AJ27" s="29">
        <f t="shared" si="20"/>
        <v>280</v>
      </c>
    </row>
    <row r="28" spans="1:36" ht="46.5" customHeight="1" x14ac:dyDescent="0.25">
      <c r="A28" s="43">
        <v>20</v>
      </c>
      <c r="B28" s="57" t="s">
        <v>44</v>
      </c>
      <c r="C28" s="56" t="s">
        <v>60</v>
      </c>
      <c r="D28" s="55" t="s">
        <v>30</v>
      </c>
      <c r="E28" s="5">
        <f t="shared" si="1"/>
        <v>1680.327868852459</v>
      </c>
      <c r="F28" s="40">
        <v>22</v>
      </c>
      <c r="G28" s="5">
        <f t="shared" si="2"/>
        <v>369.67213114754094</v>
      </c>
      <c r="H28" s="52">
        <v>2050</v>
      </c>
      <c r="I28" s="5">
        <f t="shared" si="3"/>
        <v>1719.672131147541</v>
      </c>
      <c r="J28" s="40">
        <v>22</v>
      </c>
      <c r="K28" s="5">
        <f t="shared" si="4"/>
        <v>378.32786885245906</v>
      </c>
      <c r="L28" s="52">
        <v>2098</v>
      </c>
      <c r="M28" s="5">
        <f t="shared" si="5"/>
        <v>1950.8196721311474</v>
      </c>
      <c r="N28" s="40">
        <v>22</v>
      </c>
      <c r="O28" s="54">
        <f t="shared" si="6"/>
        <v>429.18032786885243</v>
      </c>
      <c r="P28" s="52">
        <v>2380</v>
      </c>
      <c r="Q28" s="42">
        <f t="shared" si="7"/>
        <v>2176</v>
      </c>
      <c r="R28" s="12">
        <f t="shared" si="8"/>
        <v>16.097560975609753</v>
      </c>
      <c r="S28" s="48" t="s">
        <v>14</v>
      </c>
      <c r="T28" s="47">
        <v>1</v>
      </c>
      <c r="U28" s="49">
        <f t="shared" si="9"/>
        <v>1783.6065573770491</v>
      </c>
      <c r="V28" s="40">
        <v>22</v>
      </c>
      <c r="W28" s="17">
        <f t="shared" si="10"/>
        <v>392.39344262295077</v>
      </c>
      <c r="X28" s="39">
        <f t="shared" si="11"/>
        <v>2176</v>
      </c>
      <c r="Y28" s="5" t="s">
        <v>8</v>
      </c>
      <c r="AB28" s="29">
        <f t="shared" si="12"/>
        <v>1680.327868852459</v>
      </c>
      <c r="AC28" s="29">
        <f t="shared" si="13"/>
        <v>369.67213114754094</v>
      </c>
      <c r="AD28" s="29">
        <f t="shared" si="14"/>
        <v>2050</v>
      </c>
      <c r="AE28" s="29">
        <f t="shared" si="15"/>
        <v>1719.672131147541</v>
      </c>
      <c r="AF28" s="29">
        <f t="shared" si="16"/>
        <v>378.32786885245906</v>
      </c>
      <c r="AG28" s="29">
        <f t="shared" si="17"/>
        <v>2098</v>
      </c>
      <c r="AH28" s="29">
        <f t="shared" si="18"/>
        <v>1950.8196721311474</v>
      </c>
      <c r="AI28" s="29">
        <f t="shared" si="19"/>
        <v>429.18032786885243</v>
      </c>
      <c r="AJ28" s="29">
        <f t="shared" si="20"/>
        <v>2380</v>
      </c>
    </row>
    <row r="29" spans="1:36" ht="46.5" customHeight="1" x14ac:dyDescent="0.25">
      <c r="A29" s="43">
        <v>21</v>
      </c>
      <c r="B29" s="57" t="s">
        <v>44</v>
      </c>
      <c r="C29" s="56" t="s">
        <v>61</v>
      </c>
      <c r="D29" s="55" t="s">
        <v>30</v>
      </c>
      <c r="E29" s="5">
        <f t="shared" si="1"/>
        <v>1680.327868852459</v>
      </c>
      <c r="F29" s="40">
        <v>22</v>
      </c>
      <c r="G29" s="5">
        <f t="shared" si="2"/>
        <v>369.67213114754094</v>
      </c>
      <c r="H29" s="52">
        <v>2050</v>
      </c>
      <c r="I29" s="5">
        <f t="shared" si="3"/>
        <v>1719.672131147541</v>
      </c>
      <c r="J29" s="40">
        <v>22</v>
      </c>
      <c r="K29" s="5">
        <f t="shared" si="4"/>
        <v>378.32786885245906</v>
      </c>
      <c r="L29" s="52">
        <v>2098</v>
      </c>
      <c r="M29" s="5">
        <f t="shared" si="5"/>
        <v>1950.8196721311474</v>
      </c>
      <c r="N29" s="40">
        <v>22</v>
      </c>
      <c r="O29" s="54">
        <f t="shared" si="6"/>
        <v>429.18032786885243</v>
      </c>
      <c r="P29" s="52">
        <v>2380</v>
      </c>
      <c r="Q29" s="42">
        <f t="shared" si="7"/>
        <v>2176</v>
      </c>
      <c r="R29" s="12">
        <f t="shared" si="8"/>
        <v>16.097560975609753</v>
      </c>
      <c r="S29" s="48" t="s">
        <v>14</v>
      </c>
      <c r="T29" s="47">
        <v>1</v>
      </c>
      <c r="U29" s="49">
        <f t="shared" si="9"/>
        <v>1783.6065573770491</v>
      </c>
      <c r="V29" s="40">
        <v>22</v>
      </c>
      <c r="W29" s="17">
        <f t="shared" si="10"/>
        <v>392.39344262295077</v>
      </c>
      <c r="X29" s="39">
        <f t="shared" si="11"/>
        <v>2176</v>
      </c>
      <c r="Y29" s="5" t="s">
        <v>8</v>
      </c>
      <c r="AB29" s="29">
        <f t="shared" si="12"/>
        <v>1680.327868852459</v>
      </c>
      <c r="AC29" s="29">
        <f t="shared" si="13"/>
        <v>369.67213114754094</v>
      </c>
      <c r="AD29" s="29">
        <f t="shared" si="14"/>
        <v>2050</v>
      </c>
      <c r="AE29" s="29">
        <f t="shared" si="15"/>
        <v>1719.672131147541</v>
      </c>
      <c r="AF29" s="29">
        <f t="shared" si="16"/>
        <v>378.32786885245906</v>
      </c>
      <c r="AG29" s="29">
        <f t="shared" si="17"/>
        <v>2098</v>
      </c>
      <c r="AH29" s="29">
        <f t="shared" si="18"/>
        <v>1950.8196721311474</v>
      </c>
      <c r="AI29" s="29">
        <f t="shared" si="19"/>
        <v>429.18032786885243</v>
      </c>
      <c r="AJ29" s="29">
        <f t="shared" si="20"/>
        <v>2380</v>
      </c>
    </row>
    <row r="30" spans="1:36" ht="46.5" customHeight="1" x14ac:dyDescent="0.25">
      <c r="A30" s="43">
        <v>22</v>
      </c>
      <c r="B30" s="57" t="s">
        <v>44</v>
      </c>
      <c r="C30" s="56" t="s">
        <v>62</v>
      </c>
      <c r="D30" s="55" t="s">
        <v>30</v>
      </c>
      <c r="E30" s="5">
        <f t="shared" si="1"/>
        <v>2500</v>
      </c>
      <c r="F30" s="40">
        <v>22</v>
      </c>
      <c r="G30" s="5">
        <f t="shared" si="2"/>
        <v>550</v>
      </c>
      <c r="H30" s="52">
        <v>3050</v>
      </c>
      <c r="I30" s="5">
        <f t="shared" si="3"/>
        <v>2598.3606557377047</v>
      </c>
      <c r="J30" s="40">
        <v>22</v>
      </c>
      <c r="K30" s="5">
        <f t="shared" si="4"/>
        <v>571.63934426229503</v>
      </c>
      <c r="L30" s="52">
        <v>3170</v>
      </c>
      <c r="M30" s="5">
        <f t="shared" si="5"/>
        <v>2663.9344262295081</v>
      </c>
      <c r="N30" s="40">
        <v>22</v>
      </c>
      <c r="O30" s="54">
        <f t="shared" si="6"/>
        <v>586.06557377049171</v>
      </c>
      <c r="P30" s="52">
        <v>3250</v>
      </c>
      <c r="Q30" s="42">
        <f t="shared" si="7"/>
        <v>3156.67</v>
      </c>
      <c r="R30" s="12">
        <f t="shared" si="8"/>
        <v>6.5573770491803316</v>
      </c>
      <c r="S30" s="48" t="s">
        <v>14</v>
      </c>
      <c r="T30" s="47">
        <v>1</v>
      </c>
      <c r="U30" s="49">
        <f t="shared" si="9"/>
        <v>2587.4344262295081</v>
      </c>
      <c r="V30" s="40">
        <v>22</v>
      </c>
      <c r="W30" s="17">
        <f t="shared" si="10"/>
        <v>569.23557377049178</v>
      </c>
      <c r="X30" s="39">
        <f t="shared" si="11"/>
        <v>3156.67</v>
      </c>
      <c r="Y30" s="5" t="s">
        <v>8</v>
      </c>
      <c r="AB30" s="29">
        <f t="shared" si="12"/>
        <v>2500</v>
      </c>
      <c r="AC30" s="29">
        <f t="shared" si="13"/>
        <v>550</v>
      </c>
      <c r="AD30" s="29">
        <f t="shared" si="14"/>
        <v>3050</v>
      </c>
      <c r="AE30" s="29">
        <f t="shared" si="15"/>
        <v>2598.3606557377047</v>
      </c>
      <c r="AF30" s="29">
        <f t="shared" si="16"/>
        <v>571.63934426229503</v>
      </c>
      <c r="AG30" s="29">
        <f t="shared" si="17"/>
        <v>3170</v>
      </c>
      <c r="AH30" s="29">
        <f t="shared" si="18"/>
        <v>2663.9344262295081</v>
      </c>
      <c r="AI30" s="29">
        <f t="shared" si="19"/>
        <v>586.06557377049171</v>
      </c>
      <c r="AJ30" s="29">
        <f t="shared" si="20"/>
        <v>3250</v>
      </c>
    </row>
    <row r="31" spans="1:36" ht="46.5" customHeight="1" x14ac:dyDescent="0.25">
      <c r="A31" s="43">
        <v>23</v>
      </c>
      <c r="B31" s="57" t="s">
        <v>44</v>
      </c>
      <c r="C31" s="56" t="s">
        <v>63</v>
      </c>
      <c r="D31" s="55" t="s">
        <v>30</v>
      </c>
      <c r="E31" s="5">
        <f t="shared" si="1"/>
        <v>2500</v>
      </c>
      <c r="F31" s="40">
        <v>22</v>
      </c>
      <c r="G31" s="5">
        <f t="shared" si="2"/>
        <v>550</v>
      </c>
      <c r="H31" s="52">
        <v>3050</v>
      </c>
      <c r="I31" s="5">
        <f t="shared" si="3"/>
        <v>2598.3606557377047</v>
      </c>
      <c r="J31" s="40">
        <v>22</v>
      </c>
      <c r="K31" s="5">
        <f t="shared" si="4"/>
        <v>571.63934426229503</v>
      </c>
      <c r="L31" s="52">
        <v>3170</v>
      </c>
      <c r="M31" s="5">
        <f t="shared" si="5"/>
        <v>2663.9344262295081</v>
      </c>
      <c r="N31" s="40">
        <v>22</v>
      </c>
      <c r="O31" s="54">
        <f t="shared" si="6"/>
        <v>586.06557377049171</v>
      </c>
      <c r="P31" s="52">
        <v>3250</v>
      </c>
      <c r="Q31" s="42">
        <f t="shared" si="7"/>
        <v>3156.67</v>
      </c>
      <c r="R31" s="12">
        <f t="shared" si="8"/>
        <v>6.5573770491803316</v>
      </c>
      <c r="S31" s="48" t="s">
        <v>14</v>
      </c>
      <c r="T31" s="47">
        <v>1</v>
      </c>
      <c r="U31" s="49">
        <f t="shared" si="9"/>
        <v>2587.4344262295081</v>
      </c>
      <c r="V31" s="40">
        <v>22</v>
      </c>
      <c r="W31" s="17">
        <f t="shared" si="10"/>
        <v>569.23557377049178</v>
      </c>
      <c r="X31" s="39">
        <f t="shared" si="11"/>
        <v>3156.67</v>
      </c>
      <c r="Y31" s="5" t="s">
        <v>8</v>
      </c>
      <c r="AB31" s="29">
        <f t="shared" si="12"/>
        <v>2500</v>
      </c>
      <c r="AC31" s="29">
        <f t="shared" si="13"/>
        <v>550</v>
      </c>
      <c r="AD31" s="29">
        <f t="shared" si="14"/>
        <v>3050</v>
      </c>
      <c r="AE31" s="29">
        <f t="shared" si="15"/>
        <v>2598.3606557377047</v>
      </c>
      <c r="AF31" s="29">
        <f t="shared" si="16"/>
        <v>571.63934426229503</v>
      </c>
      <c r="AG31" s="29">
        <f t="shared" si="17"/>
        <v>3170</v>
      </c>
      <c r="AH31" s="29">
        <f t="shared" si="18"/>
        <v>2663.9344262295081</v>
      </c>
      <c r="AI31" s="29">
        <f t="shared" si="19"/>
        <v>586.06557377049171</v>
      </c>
      <c r="AJ31" s="29">
        <f t="shared" si="20"/>
        <v>3250</v>
      </c>
    </row>
    <row r="32" spans="1:36" ht="46.5" customHeight="1" x14ac:dyDescent="0.25">
      <c r="A32" s="43">
        <v>24</v>
      </c>
      <c r="B32" s="57" t="s">
        <v>45</v>
      </c>
      <c r="C32" s="56" t="s">
        <v>64</v>
      </c>
      <c r="D32" s="55" t="s">
        <v>80</v>
      </c>
      <c r="E32" s="5">
        <f t="shared" si="1"/>
        <v>17418.032786885247</v>
      </c>
      <c r="F32" s="40">
        <v>22</v>
      </c>
      <c r="G32" s="5">
        <f t="shared" si="2"/>
        <v>3831.9672131147545</v>
      </c>
      <c r="H32" s="52">
        <v>21250</v>
      </c>
      <c r="I32" s="5">
        <f t="shared" si="3"/>
        <v>18032.7868852459</v>
      </c>
      <c r="J32" s="40">
        <v>22</v>
      </c>
      <c r="K32" s="5">
        <f t="shared" si="4"/>
        <v>3967.2131147540981</v>
      </c>
      <c r="L32" s="52">
        <v>22000</v>
      </c>
      <c r="M32" s="5">
        <f t="shared" si="5"/>
        <v>18442.62295081967</v>
      </c>
      <c r="N32" s="40">
        <v>22</v>
      </c>
      <c r="O32" s="54">
        <f t="shared" si="6"/>
        <v>4057.3770491803275</v>
      </c>
      <c r="P32" s="52">
        <v>22500</v>
      </c>
      <c r="Q32" s="42">
        <f t="shared" si="7"/>
        <v>21916.67</v>
      </c>
      <c r="R32" s="12">
        <f t="shared" si="8"/>
        <v>5.8823529411764781</v>
      </c>
      <c r="S32" s="48" t="s">
        <v>14</v>
      </c>
      <c r="T32" s="47">
        <v>1</v>
      </c>
      <c r="U32" s="49">
        <f t="shared" si="9"/>
        <v>17964.483606557376</v>
      </c>
      <c r="V32" s="40">
        <v>22</v>
      </c>
      <c r="W32" s="17">
        <f t="shared" si="10"/>
        <v>3952.1863934426228</v>
      </c>
      <c r="X32" s="39">
        <f t="shared" si="11"/>
        <v>21916.67</v>
      </c>
      <c r="Y32" s="5" t="s">
        <v>8</v>
      </c>
      <c r="AB32" s="29">
        <f t="shared" si="12"/>
        <v>17418.032786885247</v>
      </c>
      <c r="AC32" s="29">
        <f t="shared" si="13"/>
        <v>3831.9672131147545</v>
      </c>
      <c r="AD32" s="29">
        <f t="shared" si="14"/>
        <v>21250</v>
      </c>
      <c r="AE32" s="29">
        <f t="shared" si="15"/>
        <v>18032.7868852459</v>
      </c>
      <c r="AF32" s="29">
        <f t="shared" si="16"/>
        <v>3967.2131147540981</v>
      </c>
      <c r="AG32" s="29">
        <f t="shared" si="17"/>
        <v>22000</v>
      </c>
      <c r="AH32" s="29">
        <f t="shared" si="18"/>
        <v>18442.62295081967</v>
      </c>
      <c r="AI32" s="29">
        <f t="shared" si="19"/>
        <v>4057.3770491803275</v>
      </c>
      <c r="AJ32" s="29">
        <f t="shared" si="20"/>
        <v>22500</v>
      </c>
    </row>
    <row r="33" spans="1:36" ht="46.5" customHeight="1" x14ac:dyDescent="0.25">
      <c r="A33" s="43">
        <v>25</v>
      </c>
      <c r="B33" s="57" t="s">
        <v>46</v>
      </c>
      <c r="C33" s="56" t="s">
        <v>65</v>
      </c>
      <c r="D33" s="55" t="s">
        <v>30</v>
      </c>
      <c r="E33" s="5">
        <f t="shared" ref="E33:E34" si="21">H33/(100+F33)*100</f>
        <v>2950.8196721311474</v>
      </c>
      <c r="F33" s="40">
        <v>22</v>
      </c>
      <c r="G33" s="5">
        <f t="shared" ref="G33:G34" si="22">E33/100*F33</f>
        <v>649.18032786885249</v>
      </c>
      <c r="H33" s="52">
        <v>3600</v>
      </c>
      <c r="I33" s="5">
        <f t="shared" ref="I33:I34" si="23">L33/(100+J33)*100</f>
        <v>3073.7704918032787</v>
      </c>
      <c r="J33" s="40">
        <v>22</v>
      </c>
      <c r="K33" s="5">
        <f t="shared" ref="K33:K34" si="24">I33/100*J33</f>
        <v>676.22950819672133</v>
      </c>
      <c r="L33" s="52">
        <v>3750</v>
      </c>
      <c r="M33" s="5">
        <f t="shared" ref="M33:M34" si="25">P33/(100+N33)*100</f>
        <v>3016.3934426229512</v>
      </c>
      <c r="N33" s="40">
        <v>22</v>
      </c>
      <c r="O33" s="54">
        <f t="shared" ref="O33:O34" si="26">M33/100*N33</f>
        <v>663.60655737704928</v>
      </c>
      <c r="P33" s="52">
        <v>3680</v>
      </c>
      <c r="Q33" s="42">
        <f t="shared" ref="Q33:Q34" si="27">ROUND((H33+L33+P33)/3,2)</f>
        <v>3676.67</v>
      </c>
      <c r="R33" s="12">
        <f t="shared" ref="R33:R34" si="28">MAX(H33,L33,P33)/MIN(H33,L33,P33)*100-100</f>
        <v>4.1666666666666714</v>
      </c>
      <c r="S33" s="48" t="s">
        <v>14</v>
      </c>
      <c r="T33" s="47">
        <v>1</v>
      </c>
      <c r="U33" s="49">
        <f t="shared" ref="U33:U34" si="29">X33/(100+V33)*100</f>
        <v>3013.6639344262294</v>
      </c>
      <c r="V33" s="40">
        <v>22</v>
      </c>
      <c r="W33" s="17">
        <f t="shared" ref="W33:W34" si="30">U33/100*V33</f>
        <v>663.00606557377046</v>
      </c>
      <c r="X33" s="39">
        <f t="shared" ref="X33:X34" si="31">ROUND(Q33*$T33,2)</f>
        <v>3676.67</v>
      </c>
      <c r="Y33" s="5" t="s">
        <v>8</v>
      </c>
      <c r="AB33" s="29">
        <f t="shared" ref="AB33:AB34" si="32">E33*T33</f>
        <v>2950.8196721311474</v>
      </c>
      <c r="AC33" s="29">
        <f t="shared" ref="AC33:AC34" si="33">AB33/100*F33</f>
        <v>649.18032786885249</v>
      </c>
      <c r="AD33" s="29">
        <f t="shared" ref="AD33:AD34" si="34">H33*T33</f>
        <v>3600</v>
      </c>
      <c r="AE33" s="29">
        <f t="shared" ref="AE33:AE34" si="35">I33*T33</f>
        <v>3073.7704918032787</v>
      </c>
      <c r="AF33" s="29">
        <f t="shared" ref="AF33:AF34" si="36">AE33/100*J33</f>
        <v>676.22950819672133</v>
      </c>
      <c r="AG33" s="29">
        <f t="shared" ref="AG33:AG34" si="37">L33*T33</f>
        <v>3750</v>
      </c>
      <c r="AH33" s="29">
        <f t="shared" ref="AH33:AH34" si="38">M33*T33</f>
        <v>3016.3934426229512</v>
      </c>
      <c r="AI33" s="29">
        <f t="shared" ref="AI33:AI34" si="39">AH33/100*N33</f>
        <v>663.60655737704928</v>
      </c>
      <c r="AJ33" s="29">
        <f t="shared" ref="AJ33:AJ34" si="40">P33*T33</f>
        <v>3680</v>
      </c>
    </row>
    <row r="34" spans="1:36" ht="46.5" customHeight="1" x14ac:dyDescent="0.25">
      <c r="A34" s="43">
        <v>26</v>
      </c>
      <c r="B34" s="57" t="s">
        <v>47</v>
      </c>
      <c r="C34" s="56" t="s">
        <v>77</v>
      </c>
      <c r="D34" s="55" t="s">
        <v>30</v>
      </c>
      <c r="E34" s="5">
        <f t="shared" si="21"/>
        <v>676.22950819672133</v>
      </c>
      <c r="F34" s="40">
        <v>22</v>
      </c>
      <c r="G34" s="5">
        <f t="shared" si="22"/>
        <v>148.7704918032787</v>
      </c>
      <c r="H34" s="52">
        <v>825</v>
      </c>
      <c r="I34" s="5">
        <f t="shared" si="23"/>
        <v>729.50819672131149</v>
      </c>
      <c r="J34" s="40">
        <v>22</v>
      </c>
      <c r="K34" s="5">
        <f t="shared" si="24"/>
        <v>160.49180327868851</v>
      </c>
      <c r="L34" s="52">
        <v>890</v>
      </c>
      <c r="M34" s="5">
        <f t="shared" si="25"/>
        <v>696.72131147540983</v>
      </c>
      <c r="N34" s="40">
        <v>22</v>
      </c>
      <c r="O34" s="54">
        <f t="shared" si="26"/>
        <v>153.27868852459017</v>
      </c>
      <c r="P34" s="52">
        <v>850</v>
      </c>
      <c r="Q34" s="42">
        <f t="shared" si="27"/>
        <v>855</v>
      </c>
      <c r="R34" s="12">
        <f t="shared" si="28"/>
        <v>7.8787878787878896</v>
      </c>
      <c r="S34" s="48" t="s">
        <v>14</v>
      </c>
      <c r="T34" s="47">
        <v>1</v>
      </c>
      <c r="U34" s="49">
        <f t="shared" si="29"/>
        <v>700.81967213114751</v>
      </c>
      <c r="V34" s="40">
        <v>22</v>
      </c>
      <c r="W34" s="17">
        <f t="shared" si="30"/>
        <v>154.18032786885246</v>
      </c>
      <c r="X34" s="39">
        <f t="shared" si="31"/>
        <v>855</v>
      </c>
      <c r="Y34" s="5" t="s">
        <v>8</v>
      </c>
      <c r="AB34" s="29">
        <f t="shared" si="32"/>
        <v>676.22950819672133</v>
      </c>
      <c r="AC34" s="29">
        <f t="shared" si="33"/>
        <v>148.7704918032787</v>
      </c>
      <c r="AD34" s="29">
        <f t="shared" si="34"/>
        <v>825</v>
      </c>
      <c r="AE34" s="29">
        <f t="shared" si="35"/>
        <v>729.50819672131149</v>
      </c>
      <c r="AF34" s="29">
        <f t="shared" si="36"/>
        <v>160.49180327868851</v>
      </c>
      <c r="AG34" s="29">
        <f t="shared" si="37"/>
        <v>890</v>
      </c>
      <c r="AH34" s="29">
        <f t="shared" si="38"/>
        <v>696.72131147540983</v>
      </c>
      <c r="AI34" s="29">
        <f t="shared" si="39"/>
        <v>153.27868852459017</v>
      </c>
      <c r="AJ34" s="29">
        <f t="shared" si="40"/>
        <v>850</v>
      </c>
    </row>
    <row r="35" spans="1:36" ht="46.5" customHeight="1" x14ac:dyDescent="0.25">
      <c r="A35" s="43">
        <v>27</v>
      </c>
      <c r="B35" s="57" t="s">
        <v>48</v>
      </c>
      <c r="C35" s="56" t="s">
        <v>78</v>
      </c>
      <c r="D35" s="55" t="s">
        <v>30</v>
      </c>
      <c r="E35" s="5">
        <f t="shared" ref="E35:E37" si="41">H35/(100+F35)*100</f>
        <v>368.85245901639342</v>
      </c>
      <c r="F35" s="40">
        <v>22</v>
      </c>
      <c r="G35" s="5">
        <f t="shared" ref="G35:G37" si="42">E35/100*F35</f>
        <v>81.147540983606561</v>
      </c>
      <c r="H35" s="52">
        <v>450</v>
      </c>
      <c r="I35" s="5">
        <f t="shared" ref="I35:I37" si="43">L35/(100+J35)*100</f>
        <v>418.03278688524597</v>
      </c>
      <c r="J35" s="40">
        <v>22</v>
      </c>
      <c r="K35" s="5">
        <f t="shared" ref="K35:K37" si="44">I35/100*J35</f>
        <v>91.967213114754102</v>
      </c>
      <c r="L35" s="52">
        <v>510</v>
      </c>
      <c r="M35" s="5">
        <f t="shared" ref="M35:M37" si="45">P35/(100+N35)*100</f>
        <v>434.42622950819674</v>
      </c>
      <c r="N35" s="40">
        <v>22</v>
      </c>
      <c r="O35" s="54">
        <f t="shared" ref="O35:O37" si="46">M35/100*N35</f>
        <v>95.573770491803288</v>
      </c>
      <c r="P35" s="52">
        <v>530</v>
      </c>
      <c r="Q35" s="42">
        <f t="shared" ref="Q35:Q37" si="47">ROUND((H35+L35+P35)/3,2)</f>
        <v>496.67</v>
      </c>
      <c r="R35" s="12">
        <f t="shared" ref="R35:R37" si="48">MAX(H35,L35,P35)/MIN(H35,L35,P35)*100-100</f>
        <v>17.777777777777786</v>
      </c>
      <c r="S35" s="48" t="s">
        <v>14</v>
      </c>
      <c r="T35" s="47">
        <v>1</v>
      </c>
      <c r="U35" s="49">
        <f t="shared" ref="U35:U37" si="49">X35/(100+V35)*100</f>
        <v>407.10655737704917</v>
      </c>
      <c r="V35" s="40">
        <v>22</v>
      </c>
      <c r="W35" s="17">
        <f t="shared" ref="W35:W37" si="50">U35/100*V35</f>
        <v>89.563442622950816</v>
      </c>
      <c r="X35" s="39">
        <f t="shared" ref="X35:X37" si="51">ROUND(Q35*$T35,2)</f>
        <v>496.67</v>
      </c>
      <c r="Y35" s="5" t="s">
        <v>8</v>
      </c>
      <c r="AB35" s="29">
        <f t="shared" ref="AB35:AB37" si="52">E35*T35</f>
        <v>368.85245901639342</v>
      </c>
      <c r="AC35" s="29">
        <f t="shared" ref="AC35:AC37" si="53">AB35/100*F35</f>
        <v>81.147540983606561</v>
      </c>
      <c r="AD35" s="29">
        <f t="shared" ref="AD35:AD37" si="54">H35*T35</f>
        <v>450</v>
      </c>
      <c r="AE35" s="29">
        <f t="shared" ref="AE35:AE37" si="55">I35*T35</f>
        <v>418.03278688524597</v>
      </c>
      <c r="AF35" s="29">
        <f t="shared" ref="AF35:AF37" si="56">AE35/100*J35</f>
        <v>91.967213114754102</v>
      </c>
      <c r="AG35" s="29">
        <f t="shared" ref="AG35:AG37" si="57">L35*T35</f>
        <v>510</v>
      </c>
      <c r="AH35" s="29">
        <f t="shared" ref="AH35:AH37" si="58">M35*T35</f>
        <v>434.42622950819674</v>
      </c>
      <c r="AI35" s="29">
        <f t="shared" ref="AI35:AI37" si="59">AH35/100*N35</f>
        <v>95.573770491803288</v>
      </c>
      <c r="AJ35" s="29">
        <f t="shared" ref="AJ35:AJ37" si="60">P35*T35</f>
        <v>530</v>
      </c>
    </row>
    <row r="36" spans="1:36" ht="46.5" customHeight="1" x14ac:dyDescent="0.25">
      <c r="A36" s="43">
        <v>28</v>
      </c>
      <c r="B36" s="57" t="s">
        <v>49</v>
      </c>
      <c r="C36" s="56" t="s">
        <v>79</v>
      </c>
      <c r="D36" s="55" t="s">
        <v>30</v>
      </c>
      <c r="E36" s="5">
        <f t="shared" si="41"/>
        <v>266.39344262295083</v>
      </c>
      <c r="F36" s="40">
        <v>22</v>
      </c>
      <c r="G36" s="5">
        <f t="shared" si="42"/>
        <v>58.606557377049185</v>
      </c>
      <c r="H36" s="52">
        <v>325</v>
      </c>
      <c r="I36" s="5">
        <f t="shared" si="43"/>
        <v>303.27868852459017</v>
      </c>
      <c r="J36" s="40">
        <v>22</v>
      </c>
      <c r="K36" s="5">
        <f t="shared" si="44"/>
        <v>66.721311475409834</v>
      </c>
      <c r="L36" s="52">
        <v>370</v>
      </c>
      <c r="M36" s="5">
        <f t="shared" si="45"/>
        <v>299.18032786885249</v>
      </c>
      <c r="N36" s="40">
        <v>22</v>
      </c>
      <c r="O36" s="54">
        <f t="shared" si="46"/>
        <v>65.819672131147541</v>
      </c>
      <c r="P36" s="52">
        <v>365</v>
      </c>
      <c r="Q36" s="42">
        <f t="shared" si="47"/>
        <v>353.33</v>
      </c>
      <c r="R36" s="12">
        <f t="shared" si="48"/>
        <v>13.84615384615384</v>
      </c>
      <c r="S36" s="48" t="s">
        <v>14</v>
      </c>
      <c r="T36" s="47">
        <v>1</v>
      </c>
      <c r="U36" s="49">
        <f t="shared" si="49"/>
        <v>289.61475409836066</v>
      </c>
      <c r="V36" s="40">
        <v>22</v>
      </c>
      <c r="W36" s="17">
        <f t="shared" si="50"/>
        <v>63.715245901639349</v>
      </c>
      <c r="X36" s="39">
        <f t="shared" si="51"/>
        <v>353.33</v>
      </c>
      <c r="Y36" s="5" t="s">
        <v>8</v>
      </c>
      <c r="AB36" s="29">
        <f t="shared" si="52"/>
        <v>266.39344262295083</v>
      </c>
      <c r="AC36" s="29">
        <f t="shared" si="53"/>
        <v>58.606557377049185</v>
      </c>
      <c r="AD36" s="29">
        <f t="shared" si="54"/>
        <v>325</v>
      </c>
      <c r="AE36" s="29">
        <f t="shared" si="55"/>
        <v>303.27868852459017</v>
      </c>
      <c r="AF36" s="29">
        <f t="shared" si="56"/>
        <v>66.721311475409834</v>
      </c>
      <c r="AG36" s="29">
        <f t="shared" si="57"/>
        <v>370</v>
      </c>
      <c r="AH36" s="29">
        <f t="shared" si="58"/>
        <v>299.18032786885249</v>
      </c>
      <c r="AI36" s="29">
        <f t="shared" si="59"/>
        <v>65.819672131147541</v>
      </c>
      <c r="AJ36" s="29">
        <f t="shared" si="60"/>
        <v>365</v>
      </c>
    </row>
    <row r="37" spans="1:36" ht="46.5" customHeight="1" x14ac:dyDescent="0.25">
      <c r="A37" s="43">
        <v>29</v>
      </c>
      <c r="B37" s="57" t="s">
        <v>50</v>
      </c>
      <c r="C37" s="56" t="s">
        <v>66</v>
      </c>
      <c r="D37" s="55" t="s">
        <v>30</v>
      </c>
      <c r="E37" s="5">
        <f t="shared" si="41"/>
        <v>340.1639344262295</v>
      </c>
      <c r="F37" s="40">
        <v>22</v>
      </c>
      <c r="G37" s="5">
        <f t="shared" si="42"/>
        <v>74.836065573770483</v>
      </c>
      <c r="H37" s="52">
        <v>415</v>
      </c>
      <c r="I37" s="5">
        <f t="shared" si="43"/>
        <v>381.14754098360658</v>
      </c>
      <c r="J37" s="40">
        <v>22</v>
      </c>
      <c r="K37" s="5">
        <f t="shared" si="44"/>
        <v>83.852459016393439</v>
      </c>
      <c r="L37" s="52">
        <v>465</v>
      </c>
      <c r="M37" s="5">
        <f t="shared" si="45"/>
        <v>389.34426229508199</v>
      </c>
      <c r="N37" s="40">
        <v>22</v>
      </c>
      <c r="O37" s="54">
        <f t="shared" si="46"/>
        <v>85.655737704918039</v>
      </c>
      <c r="P37" s="52">
        <v>475</v>
      </c>
      <c r="Q37" s="42">
        <f t="shared" si="47"/>
        <v>451.67</v>
      </c>
      <c r="R37" s="12">
        <f t="shared" si="48"/>
        <v>14.457831325301214</v>
      </c>
      <c r="S37" s="48" t="s">
        <v>14</v>
      </c>
      <c r="T37" s="47">
        <v>1</v>
      </c>
      <c r="U37" s="49">
        <f t="shared" si="49"/>
        <v>370.22131147540989</v>
      </c>
      <c r="V37" s="40">
        <v>22</v>
      </c>
      <c r="W37" s="17">
        <f t="shared" si="50"/>
        <v>81.448688524590182</v>
      </c>
      <c r="X37" s="39">
        <f t="shared" si="51"/>
        <v>451.67</v>
      </c>
      <c r="Y37" s="5" t="s">
        <v>8</v>
      </c>
      <c r="AB37" s="29">
        <f t="shared" si="52"/>
        <v>340.1639344262295</v>
      </c>
      <c r="AC37" s="29">
        <f t="shared" si="53"/>
        <v>74.836065573770483</v>
      </c>
      <c r="AD37" s="29">
        <f t="shared" si="54"/>
        <v>415</v>
      </c>
      <c r="AE37" s="29">
        <f t="shared" si="55"/>
        <v>381.14754098360658</v>
      </c>
      <c r="AF37" s="29">
        <f t="shared" si="56"/>
        <v>83.852459016393439</v>
      </c>
      <c r="AG37" s="29">
        <f t="shared" si="57"/>
        <v>465</v>
      </c>
      <c r="AH37" s="29">
        <f t="shared" si="58"/>
        <v>389.34426229508199</v>
      </c>
      <c r="AI37" s="29">
        <f t="shared" si="59"/>
        <v>85.655737704918039</v>
      </c>
      <c r="AJ37" s="29">
        <f t="shared" si="60"/>
        <v>475</v>
      </c>
    </row>
    <row r="38" spans="1:36" ht="78" customHeight="1" x14ac:dyDescent="0.25">
      <c r="B38" s="53" t="s">
        <v>24</v>
      </c>
      <c r="C38" s="50" t="s">
        <v>8</v>
      </c>
      <c r="D38" s="2" t="s">
        <v>8</v>
      </c>
      <c r="E38" s="65">
        <f>AB38</f>
        <v>67813.114754098366</v>
      </c>
      <c r="F38" s="66"/>
      <c r="G38" s="76"/>
      <c r="H38" s="77"/>
      <c r="I38" s="78">
        <f>AE38</f>
        <v>71095.081967213118</v>
      </c>
      <c r="J38" s="76"/>
      <c r="K38" s="76"/>
      <c r="L38" s="77"/>
      <c r="M38" s="78">
        <f>AH38</f>
        <v>74020.491803278681</v>
      </c>
      <c r="N38" s="76"/>
      <c r="O38" s="76"/>
      <c r="P38" s="77"/>
      <c r="Q38" s="2" t="s">
        <v>8</v>
      </c>
      <c r="R38" s="2" t="s">
        <v>8</v>
      </c>
      <c r="S38" s="2" t="s">
        <v>8</v>
      </c>
      <c r="T38" s="50" t="s">
        <v>8</v>
      </c>
      <c r="U38" s="2" t="s">
        <v>8</v>
      </c>
      <c r="V38" s="2" t="s">
        <v>8</v>
      </c>
      <c r="W38" s="2" t="s">
        <v>8</v>
      </c>
      <c r="X38" s="14">
        <f>SUM(U9:U37)</f>
        <v>70976.270491803298</v>
      </c>
      <c r="Y38" s="5" t="s">
        <v>8</v>
      </c>
      <c r="AB38" s="29">
        <f t="shared" ref="AB38:AJ38" si="61">SUM(AB9:AB37)</f>
        <v>67813.114754098366</v>
      </c>
      <c r="AC38" s="29">
        <f t="shared" si="61"/>
        <v>14918.885245901642</v>
      </c>
      <c r="AD38" s="38">
        <f t="shared" si="61"/>
        <v>82732</v>
      </c>
      <c r="AE38" s="28">
        <f t="shared" si="61"/>
        <v>71095.081967213118</v>
      </c>
      <c r="AF38" s="29">
        <f t="shared" si="61"/>
        <v>15640.918032786889</v>
      </c>
      <c r="AG38" s="38">
        <f t="shared" si="61"/>
        <v>86736</v>
      </c>
      <c r="AH38" s="29">
        <f t="shared" si="61"/>
        <v>74020.491803278681</v>
      </c>
      <c r="AI38" s="29">
        <f t="shared" si="61"/>
        <v>16284.50819672131</v>
      </c>
      <c r="AJ38" s="38">
        <f t="shared" si="61"/>
        <v>90305</v>
      </c>
    </row>
    <row r="39" spans="1:36" ht="33.75" customHeight="1" x14ac:dyDescent="0.25">
      <c r="B39" s="18" t="s">
        <v>23</v>
      </c>
      <c r="C39" s="2" t="s">
        <v>8</v>
      </c>
      <c r="D39" s="2" t="s">
        <v>8</v>
      </c>
      <c r="E39" s="65">
        <f>SUMIF(F9:F37,10,AC9:AC37)</f>
        <v>0</v>
      </c>
      <c r="F39" s="66"/>
      <c r="G39" s="66"/>
      <c r="H39" s="67"/>
      <c r="I39" s="65">
        <f>SUMIF(J9:J37,10,AF9:AF37)</f>
        <v>0</v>
      </c>
      <c r="J39" s="66"/>
      <c r="K39" s="66"/>
      <c r="L39" s="67"/>
      <c r="M39" s="65">
        <f>SUMIF(N9:N37,10,AI9:AI37)</f>
        <v>0</v>
      </c>
      <c r="N39" s="66"/>
      <c r="O39" s="66"/>
      <c r="P39" s="67"/>
      <c r="Q39" s="2" t="s">
        <v>8</v>
      </c>
      <c r="R39" s="2" t="s">
        <v>8</v>
      </c>
      <c r="S39" s="2" t="s">
        <v>8</v>
      </c>
      <c r="T39" s="2" t="s">
        <v>8</v>
      </c>
      <c r="U39" s="2" t="s">
        <v>8</v>
      </c>
      <c r="V39" s="2" t="s">
        <v>8</v>
      </c>
      <c r="W39" s="2" t="s">
        <v>8</v>
      </c>
      <c r="X39" s="14">
        <f>SUMIF(V9:V37,10,W9:W37)</f>
        <v>0</v>
      </c>
      <c r="Y39" s="5" t="s">
        <v>8</v>
      </c>
    </row>
    <row r="40" spans="1:36" ht="33.75" customHeight="1" x14ac:dyDescent="0.25">
      <c r="B40" s="18" t="s">
        <v>33</v>
      </c>
      <c r="C40" s="2" t="s">
        <v>8</v>
      </c>
      <c r="D40" s="2" t="s">
        <v>8</v>
      </c>
      <c r="E40" s="65">
        <f>SUMIF(F9:F37,22,AC9:AC37)</f>
        <v>14918.885245901642</v>
      </c>
      <c r="F40" s="66"/>
      <c r="G40" s="66"/>
      <c r="H40" s="67"/>
      <c r="I40" s="65">
        <f>SUMIF(J9:J37,22,AF9:AF37)</f>
        <v>15640.918032786889</v>
      </c>
      <c r="J40" s="66"/>
      <c r="K40" s="66"/>
      <c r="L40" s="67"/>
      <c r="M40" s="65">
        <f>SUMIF(N9:N37,22,AI9:AI37)</f>
        <v>16284.50819672131</v>
      </c>
      <c r="N40" s="66"/>
      <c r="O40" s="66"/>
      <c r="P40" s="67"/>
      <c r="Q40" s="2" t="s">
        <v>8</v>
      </c>
      <c r="R40" s="2" t="s">
        <v>8</v>
      </c>
      <c r="S40" s="2" t="s">
        <v>8</v>
      </c>
      <c r="T40" s="2" t="s">
        <v>8</v>
      </c>
      <c r="U40" s="2" t="s">
        <v>8</v>
      </c>
      <c r="V40" s="2" t="s">
        <v>8</v>
      </c>
      <c r="W40" s="2" t="s">
        <v>8</v>
      </c>
      <c r="X40" s="14">
        <f>SUMIF(V9:V37,22,W9:W37)</f>
        <v>15614.779508196722</v>
      </c>
      <c r="Y40" s="5" t="s">
        <v>8</v>
      </c>
    </row>
    <row r="41" spans="1:36" ht="89.25" customHeight="1" x14ac:dyDescent="0.25">
      <c r="B41" s="19" t="s">
        <v>25</v>
      </c>
      <c r="C41" s="2" t="s">
        <v>8</v>
      </c>
      <c r="D41" s="2" t="s">
        <v>8</v>
      </c>
      <c r="E41" s="65">
        <f>AD38</f>
        <v>82732</v>
      </c>
      <c r="F41" s="66"/>
      <c r="G41" s="66"/>
      <c r="H41" s="67"/>
      <c r="I41" s="65">
        <f>AG38</f>
        <v>86736</v>
      </c>
      <c r="J41" s="66"/>
      <c r="K41" s="66"/>
      <c r="L41" s="67"/>
      <c r="M41" s="65">
        <f>AJ38</f>
        <v>90305</v>
      </c>
      <c r="N41" s="66"/>
      <c r="O41" s="66"/>
      <c r="P41" s="67"/>
      <c r="Q41" s="2" t="s">
        <v>8</v>
      </c>
      <c r="R41" s="2" t="s">
        <v>8</v>
      </c>
      <c r="S41" s="2" t="s">
        <v>8</v>
      </c>
      <c r="T41" s="2" t="s">
        <v>8</v>
      </c>
      <c r="U41" s="2" t="s">
        <v>8</v>
      </c>
      <c r="V41" s="2" t="s">
        <v>8</v>
      </c>
      <c r="W41" s="2" t="s">
        <v>8</v>
      </c>
      <c r="X41" s="27">
        <f>SUM(X9:X37)</f>
        <v>86591.049999999974</v>
      </c>
      <c r="Y41" s="5" t="s">
        <v>8</v>
      </c>
    </row>
    <row r="42" spans="1:36" ht="28.5" x14ac:dyDescent="0.25">
      <c r="B42" s="19" t="s">
        <v>9</v>
      </c>
      <c r="C42" s="2" t="s">
        <v>8</v>
      </c>
      <c r="D42" s="2" t="s">
        <v>8</v>
      </c>
      <c r="E42" s="88">
        <v>46016</v>
      </c>
      <c r="F42" s="89"/>
      <c r="G42" s="89"/>
      <c r="H42" s="90"/>
      <c r="I42" s="88">
        <v>46016</v>
      </c>
      <c r="J42" s="89"/>
      <c r="K42" s="89"/>
      <c r="L42" s="90"/>
      <c r="M42" s="88">
        <v>46016</v>
      </c>
      <c r="N42" s="89"/>
      <c r="O42" s="89"/>
      <c r="P42" s="90"/>
      <c r="Q42" s="2" t="s">
        <v>8</v>
      </c>
      <c r="R42" s="2" t="s">
        <v>8</v>
      </c>
      <c r="S42" s="2" t="s">
        <v>8</v>
      </c>
      <c r="T42" s="2" t="s">
        <v>8</v>
      </c>
      <c r="U42" s="2" t="s">
        <v>8</v>
      </c>
      <c r="V42" s="2" t="s">
        <v>8</v>
      </c>
      <c r="W42" s="2" t="s">
        <v>8</v>
      </c>
      <c r="X42" s="5" t="s">
        <v>8</v>
      </c>
      <c r="Y42" s="5" t="s">
        <v>8</v>
      </c>
    </row>
    <row r="43" spans="1:36" x14ac:dyDescent="0.25">
      <c r="B43" s="19" t="s">
        <v>1</v>
      </c>
      <c r="C43" s="2" t="s">
        <v>8</v>
      </c>
      <c r="D43" s="2" t="s">
        <v>8</v>
      </c>
      <c r="E43" s="69" t="s">
        <v>82</v>
      </c>
      <c r="F43" s="70"/>
      <c r="G43" s="70"/>
      <c r="H43" s="71"/>
      <c r="I43" s="69" t="s">
        <v>82</v>
      </c>
      <c r="J43" s="70"/>
      <c r="K43" s="70"/>
      <c r="L43" s="71"/>
      <c r="M43" s="69" t="s">
        <v>82</v>
      </c>
      <c r="N43" s="70"/>
      <c r="O43" s="70"/>
      <c r="P43" s="71"/>
      <c r="Q43" s="2" t="s">
        <v>8</v>
      </c>
      <c r="R43" s="2" t="s">
        <v>8</v>
      </c>
      <c r="S43" s="2" t="s">
        <v>8</v>
      </c>
      <c r="T43" s="2" t="s">
        <v>8</v>
      </c>
      <c r="U43" s="2" t="s">
        <v>8</v>
      </c>
      <c r="V43" s="2" t="s">
        <v>8</v>
      </c>
      <c r="W43" s="2" t="s">
        <v>8</v>
      </c>
      <c r="X43" s="5" t="s">
        <v>8</v>
      </c>
      <c r="Y43" s="5" t="s">
        <v>8</v>
      </c>
    </row>
    <row r="44" spans="1:36" ht="21.75" hidden="1" customHeight="1" x14ac:dyDescent="0.25"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</row>
    <row r="45" spans="1:36" ht="15" customHeight="1" x14ac:dyDescent="0.25">
      <c r="B45" s="58" t="s">
        <v>36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68"/>
      <c r="U45" s="68"/>
      <c r="V45" s="68"/>
      <c r="W45" s="68"/>
      <c r="X45" s="68"/>
    </row>
    <row r="46" spans="1:36" x14ac:dyDescent="0.25"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68"/>
      <c r="U46" s="68"/>
      <c r="V46" s="68"/>
      <c r="W46" s="68"/>
      <c r="X46" s="68"/>
    </row>
    <row r="47" spans="1:36" ht="15.75" x14ac:dyDescent="0.25">
      <c r="B47" s="58" t="s">
        <v>81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45"/>
      <c r="S47" s="45"/>
      <c r="T47" s="46"/>
      <c r="U47" s="46"/>
      <c r="V47" s="46"/>
      <c r="W47" s="46"/>
      <c r="X47" s="46"/>
    </row>
    <row r="49" spans="1:24" x14ac:dyDescent="0.25">
      <c r="B49" s="62" t="s">
        <v>32</v>
      </c>
      <c r="C49" s="62"/>
      <c r="D49" s="62"/>
      <c r="E49" s="35"/>
      <c r="F49" s="8"/>
      <c r="G49" s="8"/>
      <c r="H49" s="3"/>
      <c r="I49" s="8"/>
      <c r="J49" s="8"/>
      <c r="K49" s="8"/>
      <c r="L49" s="8"/>
      <c r="M49" s="8"/>
      <c r="N49" s="8"/>
      <c r="O49" s="8"/>
      <c r="P49" s="8"/>
      <c r="Q49" s="3"/>
      <c r="R49" s="3"/>
    </row>
    <row r="50" spans="1:24" s="20" customFormat="1" ht="27.75" customHeight="1" x14ac:dyDescent="0.3">
      <c r="A50" s="44"/>
      <c r="B50" s="63"/>
      <c r="C50" s="63"/>
      <c r="D50" s="63"/>
      <c r="E50" s="36"/>
      <c r="F50" s="37"/>
      <c r="G50" s="37" t="s">
        <v>34</v>
      </c>
      <c r="H50" s="34"/>
      <c r="I50" s="21"/>
      <c r="J50" s="21"/>
      <c r="K50" s="21"/>
      <c r="L50" s="21"/>
      <c r="M50" s="21"/>
      <c r="N50" s="21"/>
      <c r="O50" s="21"/>
      <c r="P50" s="21"/>
      <c r="Q50" s="22"/>
      <c r="R50" s="22"/>
      <c r="S50" s="23"/>
      <c r="T50" s="24"/>
      <c r="U50" s="24"/>
      <c r="V50" s="24"/>
      <c r="W50" s="24"/>
      <c r="X50" s="25"/>
    </row>
    <row r="51" spans="1:24" s="20" customFormat="1" ht="19.5" customHeight="1" x14ac:dyDescent="0.3">
      <c r="A51" s="44"/>
      <c r="B51" s="33"/>
      <c r="C51" s="33"/>
      <c r="D51" s="33"/>
      <c r="E51" s="35"/>
      <c r="F51" s="64" t="s">
        <v>12</v>
      </c>
      <c r="G51" s="64"/>
      <c r="H51" s="64"/>
      <c r="I51" s="26"/>
      <c r="J51" s="26"/>
      <c r="K51" s="26"/>
      <c r="L51" s="26"/>
      <c r="M51" s="31"/>
      <c r="N51" s="31"/>
      <c r="O51" s="31"/>
      <c r="P51" s="31"/>
      <c r="Q51" s="31"/>
      <c r="R51" s="22"/>
      <c r="S51" s="23"/>
      <c r="T51" s="24"/>
      <c r="U51" s="24"/>
      <c r="V51" s="24"/>
      <c r="W51" s="24"/>
      <c r="X51" s="25"/>
    </row>
    <row r="52" spans="1:24" s="20" customFormat="1" ht="12" customHeight="1" x14ac:dyDescent="0.3">
      <c r="A52" s="44"/>
      <c r="B52" s="61" t="s">
        <v>35</v>
      </c>
      <c r="C52" s="61"/>
      <c r="D52" s="61"/>
      <c r="E52" s="61"/>
      <c r="F52" s="61"/>
      <c r="G52" s="61"/>
      <c r="H52" s="61"/>
      <c r="I52" s="32"/>
      <c r="J52" s="32"/>
      <c r="K52" s="32"/>
      <c r="L52" s="32"/>
      <c r="M52" s="32"/>
      <c r="N52" s="32"/>
      <c r="O52" s="32"/>
      <c r="P52" s="32"/>
      <c r="Q52" s="32"/>
      <c r="R52" s="22"/>
      <c r="S52" s="23"/>
      <c r="T52" s="24"/>
      <c r="U52" s="24"/>
      <c r="V52" s="24"/>
      <c r="W52" s="24"/>
      <c r="X52" s="25"/>
    </row>
    <row r="53" spans="1:24" ht="4.5" customHeight="1" x14ac:dyDescent="0.25">
      <c r="B53" s="3"/>
      <c r="C53" s="3"/>
      <c r="D53" s="3"/>
      <c r="E53" s="35"/>
      <c r="F53" s="8"/>
      <c r="G53" s="8"/>
      <c r="H53" s="3"/>
    </row>
  </sheetData>
  <mergeCells count="50">
    <mergeCell ref="E41:H41"/>
    <mergeCell ref="I41:L41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  <mergeCell ref="I42:L42"/>
    <mergeCell ref="I43:L43"/>
    <mergeCell ref="M42:P42"/>
    <mergeCell ref="M43:P43"/>
    <mergeCell ref="E42:H42"/>
    <mergeCell ref="AB7:AD7"/>
    <mergeCell ref="AE7:AG7"/>
    <mergeCell ref="AH7:AJ7"/>
    <mergeCell ref="Y5:Y8"/>
    <mergeCell ref="E38:H38"/>
    <mergeCell ref="I38:L38"/>
    <mergeCell ref="M38:P38"/>
    <mergeCell ref="I7:L7"/>
    <mergeCell ref="E6:P6"/>
    <mergeCell ref="M7:P7"/>
    <mergeCell ref="U5:U8"/>
    <mergeCell ref="V5:V8"/>
    <mergeCell ref="E5:Q5"/>
    <mergeCell ref="B47:Q47"/>
    <mergeCell ref="B1:P1"/>
    <mergeCell ref="Q1:S1"/>
    <mergeCell ref="B52:H52"/>
    <mergeCell ref="B49:D50"/>
    <mergeCell ref="F51:H51"/>
    <mergeCell ref="E39:H39"/>
    <mergeCell ref="E40:H40"/>
    <mergeCell ref="I39:L39"/>
    <mergeCell ref="I40:L40"/>
    <mergeCell ref="M39:P39"/>
    <mergeCell ref="M40:P40"/>
    <mergeCell ref="M41:P41"/>
    <mergeCell ref="B44:X44"/>
    <mergeCell ref="B45:X46"/>
    <mergeCell ref="E43:H43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Егор Пучко</cp:lastModifiedBy>
  <cp:lastPrinted>2020-07-27T06:44:16Z</cp:lastPrinted>
  <dcterms:created xsi:type="dcterms:W3CDTF">2015-09-25T07:45:36Z</dcterms:created>
  <dcterms:modified xsi:type="dcterms:W3CDTF">2026-01-15T08:18:54Z</dcterms:modified>
</cp:coreProperties>
</file>